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140" windowWidth="16260" windowHeight="6800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25725"/>
</workbook>
</file>

<file path=xl/calcChain.xml><?xml version="1.0" encoding="utf-8"?>
<calcChain xmlns="http://schemas.openxmlformats.org/spreadsheetml/2006/main">
  <c r="A38" i="2"/>
  <c r="G5" i="5"/>
  <c r="G6" s="1"/>
  <c r="N18" i="8"/>
  <c r="O18" s="1"/>
  <c r="N20"/>
  <c r="O20" s="1"/>
  <c r="N22"/>
  <c r="O22" s="1"/>
  <c r="N24"/>
  <c r="O24" s="1"/>
  <c r="N26"/>
  <c r="O26" s="1"/>
  <c r="W39" i="3"/>
  <c r="W37"/>
  <c r="P39" i="8" s="1"/>
  <c r="W35" i="3"/>
  <c r="P37" i="8" s="1"/>
  <c r="W33" i="3"/>
  <c r="P35" i="8" s="1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P16" i="8" s="1"/>
  <c r="W15" i="3"/>
  <c r="P14" i="8" s="1"/>
  <c r="W13" i="3"/>
  <c r="W11"/>
  <c r="P10" i="8" s="1"/>
  <c r="W9" i="3"/>
  <c r="P8" i="8" s="1"/>
  <c r="B38" i="1"/>
  <c r="AC34" i="2"/>
  <c r="N39" i="8"/>
  <c r="O39" s="1"/>
  <c r="S39" s="1"/>
  <c r="U40" i="3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V13" s="1"/>
  <c r="U12"/>
  <c r="U11"/>
  <c r="U10"/>
  <c r="U9"/>
  <c r="N37" i="8"/>
  <c r="O37" s="1"/>
  <c r="S37" s="1"/>
  <c r="AC32" i="2" s="1"/>
  <c r="P12" i="8"/>
  <c r="N10"/>
  <c r="O10" s="1"/>
  <c r="N12"/>
  <c r="O12" s="1"/>
  <c r="N14"/>
  <c r="O14" s="1"/>
  <c r="N16"/>
  <c r="O16" s="1"/>
  <c r="N31"/>
  <c r="O31" s="1"/>
  <c r="S31" s="1"/>
  <c r="AC26" i="2" s="1"/>
  <c r="N33" i="8"/>
  <c r="O33" s="1"/>
  <c r="S33" s="1"/>
  <c r="AC28" i="2" s="1"/>
  <c r="N35" i="8"/>
  <c r="O35" s="1"/>
  <c r="S35" s="1"/>
  <c r="AC30" i="2" s="1"/>
  <c r="N8" i="8"/>
  <c r="O8" s="1"/>
  <c r="AA40" i="1"/>
  <c r="AA41"/>
  <c r="Y40"/>
  <c r="Y41"/>
  <c r="W40"/>
  <c r="W41"/>
  <c r="U40"/>
  <c r="U41"/>
  <c r="S41"/>
  <c r="S40"/>
  <c r="L17" i="5"/>
  <c r="G17"/>
  <c r="C17"/>
  <c r="Q40" i="1"/>
  <c r="Q41"/>
  <c r="I40"/>
  <c r="K40"/>
  <c r="M40"/>
  <c r="O40"/>
  <c r="I41"/>
  <c r="K41"/>
  <c r="M41"/>
  <c r="O41"/>
  <c r="G41"/>
  <c r="G40"/>
  <c r="F42" i="2"/>
  <c r="H42" s="1"/>
  <c r="V9" i="3"/>
  <c r="V25" l="1"/>
  <c r="V23"/>
  <c r="O17" i="5"/>
  <c r="V21" i="3"/>
  <c r="R14" i="8"/>
  <c r="S14" s="1"/>
  <c r="AC11" i="2" s="1"/>
  <c r="V15" i="3"/>
  <c r="V33"/>
  <c r="V39"/>
  <c r="V29"/>
  <c r="R16" i="8"/>
  <c r="S16" s="1"/>
  <c r="AC13" i="2" s="1"/>
  <c r="R24" i="8"/>
  <c r="S24" s="1"/>
  <c r="AC22" i="2" s="1"/>
  <c r="R20" i="8"/>
  <c r="S20" s="1"/>
  <c r="AC17" i="2" s="1"/>
  <c r="Q35" i="8"/>
  <c r="R10"/>
  <c r="S10" s="1"/>
  <c r="AC7" i="2" s="1"/>
  <c r="Q31" i="8"/>
  <c r="Q37"/>
  <c r="Q33"/>
  <c r="R26"/>
  <c r="S26" s="1"/>
  <c r="AC24" i="2" s="1"/>
  <c r="R22" i="8"/>
  <c r="S22" s="1"/>
  <c r="AC20" i="2" s="1"/>
  <c r="R18" i="8"/>
  <c r="S18" s="1"/>
  <c r="AC15" i="2" s="1"/>
  <c r="R12" i="8"/>
  <c r="S12" s="1"/>
  <c r="AC9" i="2" s="1"/>
  <c r="V37" i="3"/>
  <c r="V31"/>
  <c r="V27"/>
  <c r="V19"/>
  <c r="V17"/>
  <c r="V35"/>
  <c r="V11"/>
  <c r="G42" i="1"/>
  <c r="J42" i="2"/>
  <c r="L42" s="1"/>
  <c r="M42" i="1" s="1"/>
  <c r="I42"/>
  <c r="Q39" i="8"/>
  <c r="R8"/>
  <c r="S8" s="1"/>
  <c r="AC5" i="2" s="1"/>
  <c r="K42" i="1" l="1"/>
  <c r="V42" i="3"/>
  <c r="N42" i="2"/>
  <c r="P42" s="1"/>
  <c r="O42" i="1" l="1"/>
  <c r="Q42"/>
  <c r="R42" i="2"/>
  <c r="S42" i="1" l="1"/>
  <c r="T42" i="2"/>
  <c r="U42" i="1" l="1"/>
  <c r="V42" i="2"/>
  <c r="W42" i="1" l="1"/>
  <c r="X42" i="2"/>
  <c r="Z42" l="1"/>
  <c r="AA42" i="1" s="1"/>
  <c r="Y42"/>
</calcChain>
</file>

<file path=xl/sharedStrings.xml><?xml version="1.0" encoding="utf-8"?>
<sst xmlns="http://schemas.openxmlformats.org/spreadsheetml/2006/main" count="550" uniqueCount="227">
  <si>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</si>
  <si>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</si>
  <si>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</si>
  <si>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</si>
  <si>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</si>
  <si>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</si>
  <si>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</si>
  <si>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</si>
  <si>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</si>
  <si>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</si>
  <si>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</si>
  <si>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</si>
  <si>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</si>
  <si>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</si>
  <si>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</si>
  <si>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</si>
  <si>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</si>
  <si>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</si>
  <si>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</si>
  <si>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</si>
  <si>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</si>
  <si>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</si>
  <si>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</si>
  <si>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</si>
  <si>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</si>
  <si>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</si>
  <si>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</si>
  <si>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</si>
  <si>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</si>
  <si>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</si>
  <si>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</si>
  <si>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</si>
  <si>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</si>
  <si>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</si>
  <si>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</si>
  <si>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</si>
  <si>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</si>
  <si>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</si>
  <si>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</si>
  <si>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</si>
  <si>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</si>
  <si>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</si>
  <si>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</si>
  <si>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</si>
  <si>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</si>
  <si>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</si>
  <si>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</si>
  <si>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</si>
  <si>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</si>
  <si>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</si>
  <si>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</si>
  <si>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</si>
  <si>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</si>
  <si>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</si>
  <si>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</si>
  <si>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</si>
  <si>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</si>
  <si>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</si>
  <si>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</si>
  <si>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</si>
  <si>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</si>
  <si>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</si>
  <si>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</si>
  <si>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</si>
  <si>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</si>
  <si>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</si>
  <si>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</si>
  <si>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</si>
  <si>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</si>
  <si>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</si>
  <si>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</si>
  <si>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</si>
  <si>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</si>
  <si>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</si>
  <si>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</si>
  <si>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</si>
  <si>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</si>
  <si>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</si>
  <si>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</si>
  <si>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</si>
  <si>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</si>
  <si>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</si>
  <si>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</si>
  <si>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</si>
  <si>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</si>
  <si>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</si>
  <si>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</si>
  <si>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</si>
  <si>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</si>
  <si>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</si>
  <si>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</si>
  <si>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</si>
  <si>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</si>
  <si>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</si>
  <si>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</si>
  <si>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</si>
  <si>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</si>
  <si>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</si>
  <si>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</si>
  <si>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</si>
  <si>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</si>
  <si>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</si>
  <si>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</si>
  <si>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</si>
  <si>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</si>
  <si>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</si>
  <si>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</si>
  <si>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</si>
  <si>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</si>
  <si>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</si>
  <si>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</si>
  <si>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</si>
  <si>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</si>
  <si>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</si>
  <si>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</si>
  <si>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</si>
  <si>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</si>
  <si>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</si>
  <si>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</si>
  <si>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</si>
  <si>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</si>
  <si>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</si>
  <si>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</si>
  <si>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</si>
  <si>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</si>
  <si>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</si>
  <si>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</si>
  <si>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</si>
  <si>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</si>
  <si>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</si>
  <si>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</si>
  <si>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</si>
  <si>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</si>
  <si>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</si>
  <si>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</si>
  <si>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</si>
  <si>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</si>
  <si>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</si>
  <si>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</si>
  <si>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</si>
  <si>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</si>
  <si>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</si>
  <si>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</si>
  <si>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</si>
  <si>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</si>
  <si>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</si>
  <si>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</si>
  <si>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</si>
  <si>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</si>
  <si>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</si>
  <si>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Štěpán</t>
  </si>
  <si>
    <t>Chlebek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</si>
  <si>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</si>
  <si>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</si>
  <si>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</si>
  <si>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</si>
  <si>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</si>
  <si>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</si>
  <si>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</si>
  <si>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</si>
  <si>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</si>
  <si>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</si>
  <si>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</si>
  <si>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</si>
  <si>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</si>
  <si>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</si>
  <si>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</si>
  <si>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pro hráče s ELO nižším, nežli 2400. Nad tuto hodnotu je K=10</t>
  </si>
  <si>
    <t>Pro prvních 30 partií je K=30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</si>
  <si>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</si>
  <si>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</si>
  <si>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</si>
  <si>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Vaníček</t>
  </si>
  <si>
    <t>Saforek</t>
  </si>
  <si>
    <t>Michal</t>
  </si>
  <si>
    <t>x</t>
  </si>
  <si>
    <t>Ficko</t>
  </si>
  <si>
    <t>Marián</t>
  </si>
  <si>
    <t>Ficko Marián</t>
  </si>
  <si>
    <t>41.</t>
  </si>
  <si>
    <t>Kaňák</t>
  </si>
  <si>
    <t>Vladimír</t>
  </si>
  <si>
    <t>bez FIDE ELO</t>
  </si>
  <si>
    <t>Kotouček</t>
  </si>
  <si>
    <t>Kotouček Jiří</t>
  </si>
  <si>
    <t>Jiří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</si>
  <si>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</si>
  <si>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</si>
  <si>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</si>
  <si>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</si>
  <si>
    <t>prům ELO</t>
  </si>
  <si>
    <t>soupeřů</t>
  </si>
  <si>
    <t>2013 jarní část</t>
  </si>
  <si>
    <t>Při docílení výsledku nad 50 % hráč bez koeficientu dostane za každého</t>
  </si>
  <si>
    <t>1/2 bodu nad 50 % +15 ELO bodů k průměru ELO jeho soupeřů</t>
  </si>
  <si>
    <t>Vysoglad</t>
  </si>
  <si>
    <t>0 - 1</t>
  </si>
  <si>
    <t>1/2</t>
  </si>
  <si>
    <t>1 - 0</t>
  </si>
  <si>
    <t>Kuchař</t>
  </si>
  <si>
    <t>Petr</t>
  </si>
  <si>
    <t>Matěj</t>
  </si>
  <si>
    <t>Průměr prvních 9 ratingovaných hráčů (z FRL)</t>
  </si>
  <si>
    <t>Kuchař Matěj</t>
  </si>
  <si>
    <t>43.</t>
  </si>
  <si>
    <t xml:space="preserve">0 - 1 </t>
  </si>
  <si>
    <t xml:space="preserve">Lavrišin </t>
  </si>
  <si>
    <t>Čech</t>
  </si>
  <si>
    <t>Dotace BŠŠ</t>
  </si>
  <si>
    <t>nad 1300</t>
  </si>
  <si>
    <t xml:space="preserve">Bebek </t>
  </si>
  <si>
    <t>8.1.</t>
  </si>
  <si>
    <t>15.1.</t>
  </si>
  <si>
    <t>22.1.</t>
  </si>
  <si>
    <t>29.1.</t>
  </si>
  <si>
    <t>12.2.</t>
  </si>
  <si>
    <t>19.2.</t>
  </si>
  <si>
    <t>5.3.</t>
  </si>
  <si>
    <t>12.3.</t>
  </si>
  <si>
    <t>26.3.</t>
  </si>
  <si>
    <t>9.4.</t>
  </si>
  <si>
    <t>16.4.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</si>
  <si>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1785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</si>
  <si>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1394</t>
    </r>
  </si>
  <si>
    <r>
      <rPr>
        <i/>
        <sz val="10"/>
        <color rgb="FF0070C0"/>
        <rFont val="Calibri"/>
        <family val="2"/>
        <charset val="238"/>
      </rPr>
      <t>Brušperk</t>
    </r>
    <r>
      <rPr>
        <sz val="10"/>
        <color rgb="FF0070C0"/>
        <rFont val="Calibri"/>
        <family val="2"/>
        <charset val="238"/>
      </rPr>
      <t xml:space="preserve"> </t>
    </r>
    <r>
      <rPr>
        <i/>
        <sz val="10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1628</t>
    </r>
  </si>
  <si>
    <t>Tabulka výpočtu FIDE ELO hráčů.</t>
  </si>
  <si>
    <t xml:space="preserve">  pokud soupeř má ELO nižší o více nežli 400 ELO bodů, tak se hráči pro klasifikaci započítává koeficient jeho ELO - 400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</si>
</sst>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4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</font>
    <font>
      <sz val="10"/>
      <color rgb="FF0070C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7" fillId="0" borderId="15" xfId="0" applyFont="1" applyBorder="1"/>
    <xf numFmtId="0" fontId="4" fillId="0" borderId="0" xfId="0" applyFont="1" applyBorder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9" fillId="0" borderId="0" xfId="0" applyFont="1"/>
    <xf numFmtId="49" fontId="29" fillId="0" borderId="0" xfId="0" applyNumberFormat="1" applyFont="1" applyAlignment="1">
      <alignment horizontal="center"/>
    </xf>
    <xf numFmtId="0" fontId="30" fillId="0" borderId="17" xfId="0" applyFont="1" applyBorder="1"/>
    <xf numFmtId="0" fontId="8" fillId="0" borderId="16" xfId="0" applyFont="1" applyBorder="1"/>
    <xf numFmtId="0" fontId="31" fillId="0" borderId="15" xfId="0" applyFont="1" applyBorder="1" applyAlignment="1">
      <alignment horizontal="center"/>
    </xf>
    <xf numFmtId="0" fontId="30" fillId="0" borderId="0" xfId="0" applyFont="1" applyBorder="1"/>
    <xf numFmtId="0" fontId="8" fillId="0" borderId="0" xfId="0" applyFont="1" applyBorder="1"/>
    <xf numFmtId="0" fontId="31" fillId="0" borderId="0" xfId="0" applyFont="1" applyBorder="1" applyAlignment="1">
      <alignment horizontal="center"/>
    </xf>
    <xf numFmtId="0" fontId="32" fillId="3" borderId="18" xfId="0" applyFont="1" applyFill="1" applyBorder="1"/>
    <xf numFmtId="0" fontId="32" fillId="3" borderId="19" xfId="0" applyFont="1" applyFill="1" applyBorder="1" applyAlignment="1">
      <alignment horizontal="right"/>
    </xf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33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4" fillId="0" borderId="14" xfId="0" applyFont="1" applyBorder="1"/>
    <xf numFmtId="0" fontId="34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4" fillId="0" borderId="14" xfId="0" applyFont="1" applyBorder="1" applyAlignment="1">
      <alignment horizontal="center"/>
    </xf>
    <xf numFmtId="0" fontId="34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4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1" fontId="34" fillId="0" borderId="15" xfId="0" applyNumberFormat="1" applyFont="1" applyBorder="1" applyAlignment="1">
      <alignment horizontal="center" vertical="center"/>
    </xf>
    <xf numFmtId="166" fontId="34" fillId="0" borderId="15" xfId="0" applyNumberFormat="1" applyFont="1" applyBorder="1" applyAlignment="1">
      <alignment horizontal="center" vertical="center"/>
    </xf>
    <xf numFmtId="0" fontId="32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4" fillId="0" borderId="0" xfId="0" applyNumberFormat="1" applyFont="1" applyBorder="1" applyAlignment="1">
      <alignment horizontal="center" vertical="center"/>
    </xf>
    <xf numFmtId="164" fontId="34" fillId="0" borderId="0" xfId="0" applyNumberFormat="1" applyFont="1" applyBorder="1" applyAlignment="1">
      <alignment horizontal="center" vertical="center"/>
    </xf>
    <xf numFmtId="166" fontId="34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37" fillId="0" borderId="0" xfId="0" applyFont="1"/>
    <xf numFmtId="0" fontId="38" fillId="7" borderId="35" xfId="0" applyFont="1" applyFill="1" applyBorder="1" applyAlignment="1">
      <alignment wrapText="1"/>
    </xf>
    <xf numFmtId="0" fontId="38" fillId="7" borderId="36" xfId="0" applyFont="1" applyFill="1" applyBorder="1" applyAlignment="1">
      <alignment wrapText="1"/>
    </xf>
    <xf numFmtId="0" fontId="38" fillId="7" borderId="37" xfId="0" applyFont="1" applyFill="1" applyBorder="1" applyAlignment="1">
      <alignment wrapText="1"/>
    </xf>
    <xf numFmtId="0" fontId="38" fillId="7" borderId="38" xfId="0" applyFont="1" applyFill="1" applyBorder="1" applyAlignment="1">
      <alignment wrapText="1"/>
    </xf>
    <xf numFmtId="0" fontId="38" fillId="7" borderId="39" xfId="0" applyFont="1" applyFill="1" applyBorder="1" applyAlignment="1">
      <alignment wrapText="1"/>
    </xf>
    <xf numFmtId="0" fontId="38" fillId="7" borderId="40" xfId="0" applyFont="1" applyFill="1" applyBorder="1" applyAlignment="1">
      <alignment wrapText="1"/>
    </xf>
    <xf numFmtId="0" fontId="39" fillId="8" borderId="41" xfId="0" applyFont="1" applyFill="1" applyBorder="1" applyAlignment="1">
      <alignment horizontal="center" vertical="center" wrapText="1"/>
    </xf>
    <xf numFmtId="0" fontId="39" fillId="8" borderId="42" xfId="0" applyFont="1" applyFill="1" applyBorder="1" applyAlignment="1">
      <alignment horizontal="center" vertical="center" wrapText="1"/>
    </xf>
    <xf numFmtId="0" fontId="34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4" fillId="5" borderId="0" xfId="0" applyNumberFormat="1" applyFont="1" applyFill="1" applyBorder="1" applyAlignment="1">
      <alignment horizontal="center" vertical="center"/>
    </xf>
    <xf numFmtId="164" fontId="34" fillId="5" borderId="0" xfId="0" applyNumberFormat="1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0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1" fillId="3" borderId="15" xfId="0" applyFont="1" applyFill="1" applyBorder="1" applyAlignment="1">
      <alignment horizontal="center"/>
    </xf>
    <xf numFmtId="0" fontId="41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8" fillId="0" borderId="29" xfId="0" applyFont="1" applyBorder="1"/>
    <xf numFmtId="0" fontId="33" fillId="3" borderId="2" xfId="0" applyFont="1" applyFill="1" applyBorder="1" applyAlignment="1">
      <alignment horizontal="center" vertical="center"/>
    </xf>
    <xf numFmtId="0" fontId="42" fillId="0" borderId="0" xfId="0" applyFont="1"/>
    <xf numFmtId="0" fontId="26" fillId="0" borderId="0" xfId="0" applyFont="1"/>
    <xf numFmtId="0" fontId="43" fillId="0" borderId="29" xfId="0" applyFont="1" applyBorder="1"/>
    <xf numFmtId="0" fontId="44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33" fillId="2" borderId="2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7" fillId="0" borderId="15" xfId="0" applyFont="1" applyBorder="1"/>
    <xf numFmtId="0" fontId="0" fillId="0" borderId="15" xfId="0" applyFill="1" applyBorder="1"/>
    <xf numFmtId="0" fontId="48" fillId="0" borderId="15" xfId="0" applyFont="1" applyBorder="1"/>
    <xf numFmtId="0" fontId="18" fillId="2" borderId="10" xfId="0" applyFont="1" applyFill="1" applyBorder="1" applyAlignment="1">
      <alignment horizontal="center"/>
    </xf>
    <xf numFmtId="0" fontId="49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34" fillId="5" borderId="0" xfId="0" applyFont="1" applyFill="1" applyBorder="1" applyAlignment="1">
      <alignment horizontal="left"/>
    </xf>
    <xf numFmtId="166" fontId="34" fillId="5" borderId="0" xfId="0" applyNumberFormat="1" applyFont="1" applyFill="1" applyBorder="1" applyAlignment="1">
      <alignment horizontal="center" vertical="center"/>
    </xf>
    <xf numFmtId="1" fontId="50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4" fillId="3" borderId="0" xfId="0" applyNumberFormat="1" applyFont="1" applyFill="1" applyBorder="1" applyAlignment="1">
      <alignment horizontal="center" vertical="center"/>
    </xf>
    <xf numFmtId="164" fontId="34" fillId="3" borderId="0" xfId="0" applyNumberFormat="1" applyFont="1" applyFill="1" applyBorder="1" applyAlignment="1">
      <alignment horizontal="center" vertical="center"/>
    </xf>
    <xf numFmtId="1" fontId="31" fillId="3" borderId="15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6" borderId="15" xfId="0" applyFill="1" applyBorder="1" applyAlignment="1">
      <alignment horizontal="center"/>
    </xf>
    <xf numFmtId="0" fontId="31" fillId="6" borderId="15" xfId="0" applyFont="1" applyFill="1" applyBorder="1" applyAlignment="1">
      <alignment horizontal="center"/>
    </xf>
    <xf numFmtId="0" fontId="8" fillId="5" borderId="16" xfId="0" applyFont="1" applyFill="1" applyBorder="1"/>
    <xf numFmtId="0" fontId="6" fillId="5" borderId="0" xfId="0" applyFont="1" applyFill="1"/>
    <xf numFmtId="0" fontId="18" fillId="3" borderId="10" xfId="0" applyFont="1" applyFill="1" applyBorder="1" applyAlignment="1">
      <alignment horizontal="center"/>
    </xf>
    <xf numFmtId="164" fontId="15" fillId="2" borderId="2" xfId="0" applyNumberFormat="1" applyFont="1" applyFill="1" applyBorder="1" applyAlignment="1">
      <alignment horizontal="center"/>
    </xf>
    <xf numFmtId="0" fontId="51" fillId="0" borderId="15" xfId="0" applyFont="1" applyBorder="1" applyAlignment="1">
      <alignment horizontal="center"/>
    </xf>
    <xf numFmtId="0" fontId="51" fillId="0" borderId="15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51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0" fontId="27" fillId="0" borderId="43" xfId="0" applyFont="1" applyFill="1" applyBorder="1"/>
    <xf numFmtId="0" fontId="51" fillId="0" borderId="15" xfId="0" applyFont="1" applyBorder="1"/>
    <xf numFmtId="0" fontId="47" fillId="0" borderId="15" xfId="0" applyFont="1" applyBorder="1" applyAlignment="1">
      <alignment horizontal="center"/>
    </xf>
    <xf numFmtId="0" fontId="48" fillId="0" borderId="15" xfId="0" applyFont="1" applyBorder="1" applyAlignment="1">
      <alignment horizontal="center"/>
    </xf>
    <xf numFmtId="49" fontId="0" fillId="0" borderId="0" xfId="0" applyNumberFormat="1" applyAlignment="1"/>
    <xf numFmtId="0" fontId="0" fillId="0" borderId="0" xfId="0" applyAlignment="1"/>
    <xf numFmtId="49" fontId="10" fillId="0" borderId="0" xfId="0" applyNumberFormat="1" applyFont="1" applyAlignment="1"/>
    <xf numFmtId="49" fontId="29" fillId="0" borderId="0" xfId="0" applyNumberFormat="1" applyFont="1" applyAlignment="1"/>
    <xf numFmtId="0" fontId="0" fillId="3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>
      <alignment horizontal="center"/>
    </xf>
    <xf numFmtId="1" fontId="8" fillId="5" borderId="16" xfId="0" applyNumberFormat="1" applyFont="1" applyFill="1" applyBorder="1"/>
    <xf numFmtId="1" fontId="5" fillId="0" borderId="9" xfId="0" applyNumberFormat="1" applyFont="1" applyBorder="1"/>
    <xf numFmtId="1" fontId="5" fillId="0" borderId="8" xfId="0" applyNumberFormat="1" applyFont="1" applyBorder="1"/>
    <xf numFmtId="1" fontId="5" fillId="2" borderId="9" xfId="0" applyNumberFormat="1" applyFont="1" applyFill="1" applyBorder="1"/>
    <xf numFmtId="1" fontId="5" fillId="3" borderId="9" xfId="0" applyNumberFormat="1" applyFont="1" applyFill="1" applyBorder="1"/>
    <xf numFmtId="1" fontId="5" fillId="5" borderId="9" xfId="0" applyNumberFormat="1" applyFont="1" applyFill="1" applyBorder="1"/>
    <xf numFmtId="1" fontId="8" fillId="0" borderId="13" xfId="0" applyNumberFormat="1" applyFont="1" applyBorder="1"/>
    <xf numFmtId="1" fontId="8" fillId="2" borderId="14" xfId="0" applyNumberFormat="1" applyFont="1" applyFill="1" applyBorder="1"/>
    <xf numFmtId="1" fontId="8" fillId="0" borderId="14" xfId="0" applyNumberFormat="1" applyFont="1" applyBorder="1"/>
    <xf numFmtId="1" fontId="8" fillId="3" borderId="14" xfId="0" applyNumberFormat="1" applyFont="1" applyFill="1" applyBorder="1"/>
    <xf numFmtId="1" fontId="8" fillId="5" borderId="14" xfId="0" applyNumberFormat="1" applyFont="1" applyFill="1" applyBorder="1"/>
    <xf numFmtId="1" fontId="5" fillId="0" borderId="10" xfId="0" applyNumberFormat="1" applyFont="1" applyBorder="1"/>
    <xf numFmtId="1" fontId="5" fillId="3" borderId="7" xfId="0" applyNumberFormat="1" applyFont="1" applyFill="1" applyBorder="1"/>
    <xf numFmtId="1" fontId="8" fillId="0" borderId="11" xfId="0" applyNumberFormat="1" applyFont="1" applyBorder="1"/>
    <xf numFmtId="1" fontId="8" fillId="3" borderId="12" xfId="0" applyNumberFormat="1" applyFont="1" applyFill="1" applyBorder="1"/>
    <xf numFmtId="1" fontId="5" fillId="2" borderId="22" xfId="0" applyNumberFormat="1" applyFont="1" applyFill="1" applyBorder="1"/>
    <xf numFmtId="1" fontId="8" fillId="2" borderId="23" xfId="0" applyNumberFormat="1" applyFont="1" applyFill="1" applyBorder="1"/>
    <xf numFmtId="0" fontId="0" fillId="5" borderId="15" xfId="0" applyFill="1" applyBorder="1"/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164" fontId="16" fillId="11" borderId="22" xfId="0" applyNumberFormat="1" applyFont="1" applyFill="1" applyBorder="1" applyAlignment="1">
      <alignment horizontal="center" vertical="center"/>
    </xf>
    <xf numFmtId="164" fontId="16" fillId="11" borderId="23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24" fillId="9" borderId="20" xfId="0" applyFont="1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17" fillId="9" borderId="32" xfId="0" applyFont="1" applyFill="1" applyBorder="1" applyAlignment="1">
      <alignment horizontal="center" vertical="center"/>
    </xf>
    <xf numFmtId="0" fontId="17" fillId="9" borderId="27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4" fillId="0" borderId="22" xfId="0" applyNumberFormat="1" applyFont="1" applyBorder="1" applyAlignment="1">
      <alignment horizontal="center" vertical="center"/>
    </xf>
    <xf numFmtId="164" fontId="34" fillId="0" borderId="29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1" fontId="34" fillId="0" borderId="9" xfId="0" applyNumberFormat="1" applyFont="1" applyBorder="1" applyAlignment="1">
      <alignment horizontal="center" vertical="center"/>
    </xf>
    <xf numFmtId="164" fontId="34" fillId="0" borderId="15" xfId="0" applyNumberFormat="1" applyFont="1" applyBorder="1" applyAlignment="1">
      <alignment horizontal="center" vertical="center"/>
    </xf>
    <xf numFmtId="166" fontId="34" fillId="0" borderId="15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1" fontId="34" fillId="5" borderId="1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6"/>
  <sheetViews>
    <sheetView showGridLines="0" tabSelected="1" zoomScale="90" zoomScaleNormal="90" workbookViewId="0">
      <pane ySplit="5" topLeftCell="A6" activePane="bottomLeft" state="frozen"/>
      <selection pane="bottomLeft" activeCell="A36" sqref="A36:XFD37"/>
    </sheetView>
  </sheetViews>
  <sheetFormatPr defaultColWidth="8.7265625" defaultRowHeight="17"/>
  <cols>
    <col min="1" max="1" width="3.453125" style="92" customWidth="1"/>
    <col min="2" max="3" width="6" style="47" customWidth="1"/>
    <col min="4" max="4" width="12.54296875" style="47" customWidth="1"/>
    <col min="5" max="5" width="0.81640625" style="45" customWidth="1"/>
    <col min="6" max="6" width="4.1796875" style="46" customWidth="1"/>
    <col min="7" max="20" width="4.54296875" style="47" customWidth="1"/>
    <col min="21" max="21" width="3.81640625" style="47" bestFit="1" customWidth="1"/>
    <col min="22" max="22" width="4" style="47" bestFit="1" customWidth="1"/>
    <col min="23" max="23" width="3.90625" style="47" bestFit="1" customWidth="1"/>
    <col min="24" max="24" width="4" style="47" bestFit="1" customWidth="1"/>
    <col min="25" max="25" width="3.81640625" style="47" bestFit="1" customWidth="1"/>
    <col min="26" max="26" width="5.1796875" style="47" bestFit="1" customWidth="1"/>
    <col min="27" max="27" width="3.81640625" style="47" bestFit="1" customWidth="1"/>
    <col min="28" max="28" width="5.1796875" style="47" bestFit="1" customWidth="1"/>
    <col min="29" max="29" width="1.81640625" style="47" customWidth="1"/>
    <col min="30" max="30" width="10.1796875" style="92" customWidth="1"/>
    <col min="31" max="16384" width="8.7265625" style="47"/>
  </cols>
  <sheetData>
    <row r="1" spans="1:30">
      <c r="B1" s="43" t="s">
        <v>0</v>
      </c>
      <c r="C1" s="192"/>
      <c r="D1" s="44"/>
      <c r="F1" s="164"/>
      <c r="R1" s="48" t="s">
        <v>192</v>
      </c>
    </row>
    <row r="2" spans="1:30">
      <c r="B2" s="43"/>
      <c r="C2" s="200"/>
      <c r="D2" s="44"/>
      <c r="F2" s="164"/>
    </row>
    <row r="3" spans="1:30" ht="17.5" thickBot="1">
      <c r="A3" s="106" t="s">
        <v>80</v>
      </c>
      <c r="B3" s="107"/>
      <c r="C3" s="107"/>
      <c r="D3" s="107"/>
    </row>
    <row r="4" spans="1:30" s="51" customFormat="1">
      <c r="A4" s="95"/>
      <c r="B4" s="280" t="s">
        <v>2</v>
      </c>
      <c r="C4" s="281"/>
      <c r="D4" s="49" t="s">
        <v>4</v>
      </c>
      <c r="E4" s="50"/>
      <c r="F4" s="161" t="s">
        <v>16</v>
      </c>
      <c r="G4" s="292" t="s">
        <v>5</v>
      </c>
      <c r="H4" s="281"/>
      <c r="I4" s="280" t="s">
        <v>6</v>
      </c>
      <c r="J4" s="281"/>
      <c r="K4" s="280" t="s">
        <v>7</v>
      </c>
      <c r="L4" s="281"/>
      <c r="M4" s="280" t="s">
        <v>8</v>
      </c>
      <c r="N4" s="281"/>
      <c r="O4" s="280" t="s">
        <v>9</v>
      </c>
      <c r="P4" s="281"/>
      <c r="Q4" s="280" t="s">
        <v>10</v>
      </c>
      <c r="R4" s="281"/>
      <c r="S4" s="280" t="s">
        <v>11</v>
      </c>
      <c r="T4" s="281"/>
      <c r="U4" s="280" t="s">
        <v>12</v>
      </c>
      <c r="V4" s="281"/>
      <c r="W4" s="280" t="s">
        <v>13</v>
      </c>
      <c r="X4" s="281"/>
      <c r="Y4" s="280" t="s">
        <v>14</v>
      </c>
      <c r="Z4" s="281"/>
      <c r="AA4" s="280" t="s">
        <v>15</v>
      </c>
      <c r="AB4" s="281"/>
      <c r="AD4" s="237" t="s">
        <v>190</v>
      </c>
    </row>
    <row r="5" spans="1:30" s="51" customFormat="1" ht="17.5" thickBot="1">
      <c r="A5" s="96"/>
      <c r="B5" s="203" t="s">
        <v>148</v>
      </c>
      <c r="C5" s="204" t="s">
        <v>149</v>
      </c>
      <c r="D5" s="91" t="s">
        <v>1</v>
      </c>
      <c r="E5" s="52"/>
      <c r="F5" s="162" t="s">
        <v>79</v>
      </c>
      <c r="G5" s="293" t="s">
        <v>211</v>
      </c>
      <c r="H5" s="287"/>
      <c r="I5" s="286" t="s">
        <v>212</v>
      </c>
      <c r="J5" s="287"/>
      <c r="K5" s="286" t="s">
        <v>213</v>
      </c>
      <c r="L5" s="287"/>
      <c r="M5" s="286" t="s">
        <v>214</v>
      </c>
      <c r="N5" s="287"/>
      <c r="O5" s="286" t="s">
        <v>215</v>
      </c>
      <c r="P5" s="287"/>
      <c r="Q5" s="286" t="s">
        <v>216</v>
      </c>
      <c r="R5" s="287"/>
      <c r="S5" s="286" t="s">
        <v>217</v>
      </c>
      <c r="T5" s="287"/>
      <c r="U5" s="286" t="s">
        <v>218</v>
      </c>
      <c r="V5" s="287"/>
      <c r="W5" s="286" t="s">
        <v>219</v>
      </c>
      <c r="X5" s="287"/>
      <c r="Y5" s="286" t="s">
        <v>220</v>
      </c>
      <c r="Z5" s="287"/>
      <c r="AA5" s="286" t="s">
        <v>221</v>
      </c>
      <c r="AB5" s="287"/>
      <c r="AD5" s="237" t="s">
        <v>191</v>
      </c>
    </row>
    <row r="6" spans="1:30">
      <c r="A6" s="108" t="s">
        <v>20</v>
      </c>
      <c r="B6" s="296">
        <v>1</v>
      </c>
      <c r="C6" s="297"/>
      <c r="D6" s="201" t="s">
        <v>195</v>
      </c>
      <c r="E6" s="66"/>
      <c r="F6" s="298">
        <v>1</v>
      </c>
      <c r="G6" s="60">
        <v>4</v>
      </c>
      <c r="H6" s="288">
        <v>2</v>
      </c>
      <c r="I6" s="59">
        <v>3</v>
      </c>
      <c r="J6" s="288">
        <v>3</v>
      </c>
      <c r="K6" s="59">
        <v>5</v>
      </c>
      <c r="L6" s="288">
        <v>4</v>
      </c>
      <c r="M6" s="60">
        <v>3</v>
      </c>
      <c r="N6" s="288">
        <v>5</v>
      </c>
      <c r="O6" s="59">
        <v>10</v>
      </c>
      <c r="P6" s="288">
        <v>6</v>
      </c>
      <c r="Q6" s="59"/>
      <c r="R6" s="282"/>
      <c r="S6" s="54"/>
      <c r="T6" s="282"/>
      <c r="U6" s="54"/>
      <c r="V6" s="282"/>
      <c r="W6" s="55"/>
      <c r="X6" s="282"/>
      <c r="Y6" s="55"/>
      <c r="Z6" s="282"/>
      <c r="AA6" s="242"/>
      <c r="AB6" s="282"/>
    </row>
    <row r="7" spans="1:30" ht="17.5" thickBot="1">
      <c r="A7" s="109"/>
      <c r="B7" s="205">
        <v>2067</v>
      </c>
      <c r="C7" s="209">
        <v>2074</v>
      </c>
      <c r="D7" s="202" t="s">
        <v>200</v>
      </c>
      <c r="E7" s="67"/>
      <c r="F7" s="299"/>
      <c r="G7" s="57">
        <v>1</v>
      </c>
      <c r="H7" s="289"/>
      <c r="I7" s="57">
        <v>1</v>
      </c>
      <c r="J7" s="289"/>
      <c r="K7" s="58">
        <v>1</v>
      </c>
      <c r="L7" s="289"/>
      <c r="M7" s="58">
        <v>1</v>
      </c>
      <c r="N7" s="289"/>
      <c r="O7" s="57">
        <v>1</v>
      </c>
      <c r="P7" s="289"/>
      <c r="Q7" s="57"/>
      <c r="R7" s="283"/>
      <c r="S7" s="58"/>
      <c r="T7" s="283"/>
      <c r="U7" s="58"/>
      <c r="V7" s="283"/>
      <c r="W7" s="58"/>
      <c r="X7" s="283"/>
      <c r="Y7" s="58"/>
      <c r="Z7" s="283"/>
      <c r="AA7" s="58"/>
      <c r="AB7" s="283"/>
    </row>
    <row r="8" spans="1:30">
      <c r="A8" s="108" t="s">
        <v>21</v>
      </c>
      <c r="B8" s="296">
        <v>2</v>
      </c>
      <c r="C8" s="297"/>
      <c r="D8" s="104" t="s">
        <v>90</v>
      </c>
      <c r="E8" s="66"/>
      <c r="F8" s="298">
        <v>1</v>
      </c>
      <c r="G8" s="59">
        <v>5</v>
      </c>
      <c r="H8" s="284">
        <v>1.5</v>
      </c>
      <c r="I8" s="60">
        <v>4</v>
      </c>
      <c r="J8" s="282">
        <v>1.5</v>
      </c>
      <c r="K8" s="59">
        <v>7</v>
      </c>
      <c r="L8" s="290">
        <v>2.5</v>
      </c>
      <c r="M8" s="222" t="s">
        <v>175</v>
      </c>
      <c r="N8" s="290">
        <v>3</v>
      </c>
      <c r="O8" s="60">
        <v>5</v>
      </c>
      <c r="P8" s="284">
        <v>4</v>
      </c>
      <c r="Q8" s="242"/>
      <c r="R8" s="282"/>
      <c r="S8" s="60"/>
      <c r="T8" s="282"/>
      <c r="U8" s="59"/>
      <c r="V8" s="282"/>
      <c r="W8" s="59"/>
      <c r="X8" s="282"/>
      <c r="Y8" s="60"/>
      <c r="Z8" s="282"/>
      <c r="AA8" s="60"/>
      <c r="AB8" s="282"/>
    </row>
    <row r="9" spans="1:30" ht="17.5" thickBot="1">
      <c r="A9" s="109"/>
      <c r="B9" s="205">
        <v>1885</v>
      </c>
      <c r="C9" s="209">
        <v>1974</v>
      </c>
      <c r="D9" s="105" t="s">
        <v>91</v>
      </c>
      <c r="E9" s="67"/>
      <c r="F9" s="299"/>
      <c r="G9" s="57">
        <v>0.5</v>
      </c>
      <c r="H9" s="285"/>
      <c r="I9" s="57">
        <v>0</v>
      </c>
      <c r="J9" s="283"/>
      <c r="K9" s="58">
        <v>1</v>
      </c>
      <c r="L9" s="291"/>
      <c r="M9" s="243">
        <v>0.5</v>
      </c>
      <c r="N9" s="291"/>
      <c r="O9" s="58">
        <v>1</v>
      </c>
      <c r="P9" s="285"/>
      <c r="Q9" s="58"/>
      <c r="R9" s="283"/>
      <c r="S9" s="58"/>
      <c r="T9" s="283"/>
      <c r="U9" s="58"/>
      <c r="V9" s="283"/>
      <c r="W9" s="58"/>
      <c r="X9" s="283"/>
      <c r="Y9" s="58"/>
      <c r="Z9" s="283"/>
      <c r="AA9" s="58"/>
      <c r="AB9" s="283"/>
    </row>
    <row r="10" spans="1:30">
      <c r="A10" s="108" t="s">
        <v>22</v>
      </c>
      <c r="B10" s="296">
        <v>3</v>
      </c>
      <c r="C10" s="297"/>
      <c r="D10" s="104" t="s">
        <v>172</v>
      </c>
      <c r="E10" s="66"/>
      <c r="F10" s="298">
        <v>1</v>
      </c>
      <c r="G10" s="60">
        <v>6</v>
      </c>
      <c r="H10" s="288">
        <v>2</v>
      </c>
      <c r="I10" s="60">
        <v>1</v>
      </c>
      <c r="J10" s="290">
        <v>2</v>
      </c>
      <c r="K10" s="59">
        <v>4</v>
      </c>
      <c r="L10" s="290">
        <v>2.5</v>
      </c>
      <c r="M10" s="59">
        <v>1</v>
      </c>
      <c r="N10" s="282">
        <v>2.5</v>
      </c>
      <c r="O10" s="60">
        <v>4</v>
      </c>
      <c r="P10" s="290">
        <v>3.5</v>
      </c>
      <c r="Q10" s="54"/>
      <c r="R10" s="282"/>
      <c r="S10" s="59"/>
      <c r="T10" s="282"/>
      <c r="U10" s="54"/>
      <c r="V10" s="282"/>
      <c r="W10" s="59"/>
      <c r="X10" s="282"/>
      <c r="Y10" s="55"/>
      <c r="Z10" s="282"/>
      <c r="AA10" s="55"/>
      <c r="AB10" s="282"/>
    </row>
    <row r="11" spans="1:30" ht="17.5" thickBot="1">
      <c r="A11" s="109"/>
      <c r="B11" s="205">
        <v>1786</v>
      </c>
      <c r="C11" s="209">
        <v>1820</v>
      </c>
      <c r="D11" s="105" t="s">
        <v>174</v>
      </c>
      <c r="E11" s="67"/>
      <c r="F11" s="299"/>
      <c r="G11" s="57">
        <v>1</v>
      </c>
      <c r="H11" s="289"/>
      <c r="I11" s="57">
        <v>0</v>
      </c>
      <c r="J11" s="291"/>
      <c r="K11" s="57">
        <v>0.5</v>
      </c>
      <c r="L11" s="291"/>
      <c r="M11" s="58">
        <v>0</v>
      </c>
      <c r="N11" s="283"/>
      <c r="O11" s="57">
        <v>1</v>
      </c>
      <c r="P11" s="291"/>
      <c r="Q11" s="58"/>
      <c r="R11" s="283"/>
      <c r="S11" s="58"/>
      <c r="T11" s="283"/>
      <c r="U11" s="58"/>
      <c r="V11" s="283"/>
      <c r="W11" s="58"/>
      <c r="X11" s="283"/>
      <c r="Y11" s="58"/>
      <c r="Z11" s="283"/>
      <c r="AA11" s="58"/>
      <c r="AB11" s="283"/>
    </row>
    <row r="12" spans="1:30">
      <c r="A12" s="108" t="s">
        <v>23</v>
      </c>
      <c r="B12" s="296">
        <v>7</v>
      </c>
      <c r="C12" s="297"/>
      <c r="D12" s="104" t="s">
        <v>207</v>
      </c>
      <c r="E12" s="66"/>
      <c r="F12" s="298">
        <v>1</v>
      </c>
      <c r="G12" s="222" t="s">
        <v>175</v>
      </c>
      <c r="H12" s="284">
        <v>1.5</v>
      </c>
      <c r="I12" s="60">
        <v>14</v>
      </c>
      <c r="J12" s="284">
        <v>2.5</v>
      </c>
      <c r="K12" s="60">
        <v>2</v>
      </c>
      <c r="L12" s="284">
        <v>2.5</v>
      </c>
      <c r="M12" s="59">
        <v>6</v>
      </c>
      <c r="N12" s="282">
        <v>2.5</v>
      </c>
      <c r="O12" s="54">
        <v>11</v>
      </c>
      <c r="P12" s="290">
        <v>3.5</v>
      </c>
      <c r="Q12" s="55"/>
      <c r="R12" s="282"/>
      <c r="S12" s="60"/>
      <c r="T12" s="282"/>
      <c r="U12" s="60"/>
      <c r="V12" s="282"/>
      <c r="W12" s="60"/>
      <c r="X12" s="282"/>
      <c r="Y12" s="59"/>
      <c r="Z12" s="282"/>
      <c r="AA12" s="59"/>
      <c r="AB12" s="282"/>
    </row>
    <row r="13" spans="1:30" ht="17.5" thickBot="1">
      <c r="A13" s="109"/>
      <c r="B13" s="205">
        <v>1627</v>
      </c>
      <c r="C13" s="209">
        <v>1688</v>
      </c>
      <c r="D13" s="105" t="s">
        <v>92</v>
      </c>
      <c r="E13" s="67"/>
      <c r="F13" s="299"/>
      <c r="G13" s="243">
        <v>0.5</v>
      </c>
      <c r="H13" s="285"/>
      <c r="I13" s="58">
        <v>1</v>
      </c>
      <c r="J13" s="285"/>
      <c r="K13" s="58">
        <v>0</v>
      </c>
      <c r="L13" s="285"/>
      <c r="M13" s="58">
        <v>0</v>
      </c>
      <c r="N13" s="283"/>
      <c r="O13" s="58">
        <v>1</v>
      </c>
      <c r="P13" s="291"/>
      <c r="Q13" s="58"/>
      <c r="R13" s="283"/>
      <c r="S13" s="58"/>
      <c r="T13" s="283"/>
      <c r="U13" s="58"/>
      <c r="V13" s="283"/>
      <c r="W13" s="58"/>
      <c r="X13" s="283"/>
      <c r="Y13" s="58"/>
      <c r="Z13" s="283"/>
      <c r="AA13" s="58"/>
      <c r="AB13" s="283"/>
    </row>
    <row r="14" spans="1:30">
      <c r="A14" s="108" t="s">
        <v>24</v>
      </c>
      <c r="B14" s="300">
        <v>10</v>
      </c>
      <c r="C14" s="301"/>
      <c r="D14" s="104" t="s">
        <v>95</v>
      </c>
      <c r="E14" s="65"/>
      <c r="F14" s="302">
        <v>0</v>
      </c>
      <c r="G14" s="55">
        <v>13</v>
      </c>
      <c r="H14" s="282">
        <v>1</v>
      </c>
      <c r="I14" s="60">
        <v>12</v>
      </c>
      <c r="J14" s="282">
        <v>1.5</v>
      </c>
      <c r="K14" s="60">
        <v>6</v>
      </c>
      <c r="L14" s="290">
        <v>2.5</v>
      </c>
      <c r="M14" s="59">
        <v>4</v>
      </c>
      <c r="N14" s="284">
        <v>3.5</v>
      </c>
      <c r="O14" s="60">
        <v>1</v>
      </c>
      <c r="P14" s="290">
        <v>3.5</v>
      </c>
      <c r="Q14" s="60"/>
      <c r="R14" s="282"/>
      <c r="S14" s="59"/>
      <c r="T14" s="282"/>
      <c r="U14" s="242"/>
      <c r="V14" s="282"/>
      <c r="W14" s="242"/>
      <c r="X14" s="282"/>
      <c r="Y14" s="60"/>
      <c r="Z14" s="282"/>
      <c r="AA14" s="60"/>
      <c r="AB14" s="282"/>
    </row>
    <row r="15" spans="1:30" ht="17.5" thickBot="1">
      <c r="A15" s="109"/>
      <c r="B15" s="205">
        <v>1394</v>
      </c>
      <c r="C15" s="209">
        <v>1405</v>
      </c>
      <c r="D15" s="105" t="s">
        <v>96</v>
      </c>
      <c r="E15" s="65"/>
      <c r="F15" s="303"/>
      <c r="G15" s="58">
        <v>1</v>
      </c>
      <c r="H15" s="283"/>
      <c r="I15" s="58">
        <v>0.5</v>
      </c>
      <c r="J15" s="283"/>
      <c r="K15" s="58">
        <v>1</v>
      </c>
      <c r="L15" s="291"/>
      <c r="M15" s="58">
        <v>1</v>
      </c>
      <c r="N15" s="285"/>
      <c r="O15" s="58">
        <v>0</v>
      </c>
      <c r="P15" s="291"/>
      <c r="Q15" s="58"/>
      <c r="R15" s="283"/>
      <c r="S15" s="58"/>
      <c r="T15" s="283"/>
      <c r="U15" s="58"/>
      <c r="V15" s="283"/>
      <c r="W15" s="58"/>
      <c r="X15" s="283"/>
      <c r="Y15" s="58"/>
      <c r="Z15" s="283"/>
      <c r="AA15" s="58"/>
      <c r="AB15" s="283"/>
    </row>
    <row r="16" spans="1:30">
      <c r="A16" s="108" t="s">
        <v>25</v>
      </c>
      <c r="B16" s="296">
        <v>5</v>
      </c>
      <c r="C16" s="297"/>
      <c r="D16" s="104" t="s">
        <v>150</v>
      </c>
      <c r="E16" s="66"/>
      <c r="F16" s="298">
        <v>1</v>
      </c>
      <c r="G16" s="60">
        <v>2</v>
      </c>
      <c r="H16" s="284">
        <v>1.5</v>
      </c>
      <c r="I16" s="59">
        <v>6</v>
      </c>
      <c r="J16" s="290">
        <v>2</v>
      </c>
      <c r="K16" s="60">
        <v>1</v>
      </c>
      <c r="L16" s="282">
        <v>2</v>
      </c>
      <c r="M16" s="59">
        <v>11</v>
      </c>
      <c r="N16" s="290">
        <v>3</v>
      </c>
      <c r="O16" s="59">
        <v>2</v>
      </c>
      <c r="P16" s="282">
        <v>3</v>
      </c>
      <c r="Q16" s="54"/>
      <c r="R16" s="282"/>
      <c r="S16" s="242"/>
      <c r="T16" s="282"/>
      <c r="U16" s="59"/>
      <c r="V16" s="282"/>
      <c r="W16" s="60"/>
      <c r="X16" s="282"/>
      <c r="Y16" s="59"/>
      <c r="Z16" s="282"/>
      <c r="AA16" s="60"/>
      <c r="AB16" s="282"/>
    </row>
    <row r="17" spans="1:28" ht="17.5" thickBot="1">
      <c r="A17" s="109"/>
      <c r="B17" s="205">
        <v>1775</v>
      </c>
      <c r="C17" s="209">
        <v>1737</v>
      </c>
      <c r="D17" s="105" t="s">
        <v>93</v>
      </c>
      <c r="E17" s="67"/>
      <c r="F17" s="299"/>
      <c r="G17" s="58">
        <v>0.5</v>
      </c>
      <c r="H17" s="285"/>
      <c r="I17" s="58">
        <v>0.5</v>
      </c>
      <c r="J17" s="291"/>
      <c r="K17" s="58">
        <v>0</v>
      </c>
      <c r="L17" s="283"/>
      <c r="M17" s="58">
        <v>1</v>
      </c>
      <c r="N17" s="291"/>
      <c r="O17" s="58">
        <v>0</v>
      </c>
      <c r="P17" s="283"/>
      <c r="Q17" s="58"/>
      <c r="R17" s="283"/>
      <c r="S17" s="58"/>
      <c r="T17" s="283"/>
      <c r="U17" s="58"/>
      <c r="V17" s="283"/>
      <c r="W17" s="58"/>
      <c r="X17" s="283"/>
      <c r="Y17" s="58"/>
      <c r="Z17" s="283"/>
      <c r="AA17" s="58"/>
      <c r="AB17" s="283"/>
    </row>
    <row r="18" spans="1:28">
      <c r="A18" s="108" t="s">
        <v>26</v>
      </c>
      <c r="B18" s="300">
        <v>12</v>
      </c>
      <c r="C18" s="301"/>
      <c r="D18" s="104" t="s">
        <v>173</v>
      </c>
      <c r="E18" s="66"/>
      <c r="F18" s="302">
        <v>0</v>
      </c>
      <c r="G18" s="59">
        <v>8</v>
      </c>
      <c r="H18" s="282">
        <v>1</v>
      </c>
      <c r="I18" s="59">
        <v>10</v>
      </c>
      <c r="J18" s="282">
        <v>1.5</v>
      </c>
      <c r="K18" s="60">
        <v>13</v>
      </c>
      <c r="L18" s="282">
        <v>2.5</v>
      </c>
      <c r="M18" s="222" t="s">
        <v>175</v>
      </c>
      <c r="N18" s="282">
        <v>2.5</v>
      </c>
      <c r="O18" s="222" t="s">
        <v>175</v>
      </c>
      <c r="P18" s="282">
        <v>3</v>
      </c>
      <c r="Q18" s="59"/>
      <c r="R18" s="282"/>
      <c r="S18" s="242"/>
      <c r="T18" s="282"/>
      <c r="U18" s="55"/>
      <c r="V18" s="282"/>
      <c r="W18" s="60"/>
      <c r="X18" s="282"/>
      <c r="Y18" s="54"/>
      <c r="Z18" s="282"/>
      <c r="AA18" s="55"/>
      <c r="AB18" s="282"/>
    </row>
    <row r="19" spans="1:28" ht="17.5" thickBot="1">
      <c r="A19" s="109"/>
      <c r="B19" s="216"/>
      <c r="C19" s="209">
        <v>1643</v>
      </c>
      <c r="D19" s="105" t="s">
        <v>174</v>
      </c>
      <c r="E19" s="67"/>
      <c r="F19" s="303"/>
      <c r="G19" s="58">
        <v>7</v>
      </c>
      <c r="H19" s="283"/>
      <c r="I19" s="58">
        <v>0.5</v>
      </c>
      <c r="J19" s="283"/>
      <c r="K19" s="58">
        <v>1</v>
      </c>
      <c r="L19" s="283"/>
      <c r="M19" s="243">
        <v>0</v>
      </c>
      <c r="N19" s="283"/>
      <c r="O19" s="243">
        <v>0.5</v>
      </c>
      <c r="P19" s="283"/>
      <c r="Q19" s="58"/>
      <c r="R19" s="283"/>
      <c r="S19" s="58"/>
      <c r="T19" s="283"/>
      <c r="U19" s="58"/>
      <c r="V19" s="283"/>
      <c r="W19" s="58"/>
      <c r="X19" s="283"/>
      <c r="Y19" s="58"/>
      <c r="Z19" s="283"/>
      <c r="AA19" s="58"/>
      <c r="AB19" s="283"/>
    </row>
    <row r="20" spans="1:28">
      <c r="A20" s="108" t="s">
        <v>27</v>
      </c>
      <c r="B20" s="296">
        <v>4</v>
      </c>
      <c r="C20" s="297"/>
      <c r="D20" s="104" t="s">
        <v>183</v>
      </c>
      <c r="E20" s="66"/>
      <c r="F20" s="298">
        <v>1</v>
      </c>
      <c r="G20" s="55">
        <v>1</v>
      </c>
      <c r="H20" s="282">
        <v>1</v>
      </c>
      <c r="I20" s="55">
        <v>2</v>
      </c>
      <c r="J20" s="290">
        <v>2</v>
      </c>
      <c r="K20" s="54">
        <v>3</v>
      </c>
      <c r="L20" s="290">
        <v>2.5</v>
      </c>
      <c r="M20" s="54">
        <v>10</v>
      </c>
      <c r="N20" s="282">
        <v>2.5</v>
      </c>
      <c r="O20" s="55">
        <v>3</v>
      </c>
      <c r="P20" s="282">
        <v>2.5</v>
      </c>
      <c r="Q20" s="55"/>
      <c r="R20" s="282"/>
      <c r="S20" s="59"/>
      <c r="T20" s="282"/>
      <c r="U20" s="59"/>
      <c r="V20" s="282"/>
      <c r="W20" s="60"/>
      <c r="X20" s="282"/>
      <c r="Y20" s="60"/>
      <c r="Z20" s="282"/>
      <c r="AA20" s="59"/>
      <c r="AB20" s="282"/>
    </row>
    <row r="21" spans="1:28" ht="17.5" thickBot="1">
      <c r="A21" s="109"/>
      <c r="B21" s="205">
        <v>1785</v>
      </c>
      <c r="C21" s="209">
        <v>1886</v>
      </c>
      <c r="D21" s="105" t="s">
        <v>185</v>
      </c>
      <c r="E21" s="67"/>
      <c r="F21" s="299"/>
      <c r="G21" s="58">
        <v>0</v>
      </c>
      <c r="H21" s="283"/>
      <c r="I21" s="58">
        <v>1</v>
      </c>
      <c r="J21" s="291"/>
      <c r="K21" s="58">
        <v>0.5</v>
      </c>
      <c r="L21" s="291"/>
      <c r="M21" s="58">
        <v>0</v>
      </c>
      <c r="N21" s="283"/>
      <c r="O21" s="58">
        <v>0</v>
      </c>
      <c r="P21" s="283"/>
      <c r="Q21" s="58"/>
      <c r="R21" s="283"/>
      <c r="S21" s="58"/>
      <c r="T21" s="283"/>
      <c r="U21" s="58"/>
      <c r="V21" s="283"/>
      <c r="W21" s="58"/>
      <c r="X21" s="283"/>
      <c r="Y21" s="58"/>
      <c r="Z21" s="283"/>
      <c r="AA21" s="58"/>
      <c r="AB21" s="283"/>
    </row>
    <row r="22" spans="1:28">
      <c r="A22" s="108" t="s">
        <v>28</v>
      </c>
      <c r="B22" s="296">
        <v>6</v>
      </c>
      <c r="C22" s="297"/>
      <c r="D22" s="104" t="s">
        <v>94</v>
      </c>
      <c r="E22" s="66"/>
      <c r="F22" s="298">
        <v>1</v>
      </c>
      <c r="G22" s="59">
        <v>3</v>
      </c>
      <c r="H22" s="282">
        <v>1</v>
      </c>
      <c r="I22" s="54">
        <v>5</v>
      </c>
      <c r="J22" s="282">
        <v>1.5</v>
      </c>
      <c r="K22" s="55">
        <v>9</v>
      </c>
      <c r="L22" s="282">
        <v>1.5</v>
      </c>
      <c r="M22" s="60">
        <v>7</v>
      </c>
      <c r="N22" s="282">
        <v>2.5</v>
      </c>
      <c r="O22" s="60">
        <v>13</v>
      </c>
      <c r="P22" s="282">
        <v>2.5</v>
      </c>
      <c r="Q22" s="54"/>
      <c r="R22" s="282"/>
      <c r="S22" s="59"/>
      <c r="T22" s="282"/>
      <c r="U22" s="54"/>
      <c r="V22" s="282"/>
      <c r="W22" s="59"/>
      <c r="X22" s="282"/>
      <c r="Y22" s="54"/>
      <c r="Z22" s="282"/>
      <c r="AA22" s="55"/>
      <c r="AB22" s="282"/>
    </row>
    <row r="23" spans="1:28" ht="17.5" thickBot="1">
      <c r="A23" s="109"/>
      <c r="B23" s="205">
        <v>1628</v>
      </c>
      <c r="C23" s="209">
        <v>1628</v>
      </c>
      <c r="D23" s="105" t="s">
        <v>92</v>
      </c>
      <c r="E23" s="67"/>
      <c r="F23" s="299"/>
      <c r="G23" s="58">
        <v>0</v>
      </c>
      <c r="H23" s="283"/>
      <c r="I23" s="58">
        <v>0.5</v>
      </c>
      <c r="J23" s="283"/>
      <c r="K23" s="69">
        <v>0</v>
      </c>
      <c r="L23" s="283"/>
      <c r="M23" s="58">
        <v>1</v>
      </c>
      <c r="N23" s="283"/>
      <c r="O23" s="58">
        <v>0</v>
      </c>
      <c r="P23" s="283"/>
      <c r="Q23" s="58"/>
      <c r="R23" s="283"/>
      <c r="S23" s="58"/>
      <c r="T23" s="283"/>
      <c r="U23" s="58"/>
      <c r="V23" s="283"/>
      <c r="W23" s="58"/>
      <c r="X23" s="283"/>
      <c r="Y23" s="58"/>
      <c r="Z23" s="283"/>
      <c r="AA23" s="58"/>
      <c r="AB23" s="283"/>
    </row>
    <row r="24" spans="1:28">
      <c r="A24" s="108" t="s">
        <v>29</v>
      </c>
      <c r="B24" s="304">
        <v>8</v>
      </c>
      <c r="C24" s="305"/>
      <c r="D24" s="104" t="s">
        <v>199</v>
      </c>
      <c r="E24" s="66"/>
      <c r="F24" s="302">
        <v>0</v>
      </c>
      <c r="G24" s="60">
        <v>12</v>
      </c>
      <c r="H24" s="294">
        <v>0</v>
      </c>
      <c r="I24" s="222" t="s">
        <v>175</v>
      </c>
      <c r="J24" s="294">
        <v>0</v>
      </c>
      <c r="K24" s="59">
        <v>14</v>
      </c>
      <c r="L24" s="294">
        <v>1</v>
      </c>
      <c r="M24" s="60">
        <v>9</v>
      </c>
      <c r="N24" s="294">
        <v>2</v>
      </c>
      <c r="O24" s="222" t="s">
        <v>175</v>
      </c>
      <c r="P24" s="282">
        <v>2.5</v>
      </c>
      <c r="Q24" s="60"/>
      <c r="R24" s="282"/>
      <c r="S24" s="59"/>
      <c r="T24" s="282"/>
      <c r="U24" s="59"/>
      <c r="V24" s="282"/>
      <c r="W24" s="59"/>
      <c r="X24" s="282"/>
      <c r="Y24" s="60"/>
      <c r="Z24" s="282"/>
      <c r="AA24" s="59"/>
      <c r="AB24" s="282"/>
    </row>
    <row r="25" spans="1:28" ht="17.5" thickBot="1">
      <c r="A25" s="109"/>
      <c r="B25" s="205">
        <v>1569</v>
      </c>
      <c r="C25" s="209">
        <v>1548</v>
      </c>
      <c r="D25" s="105" t="s">
        <v>201</v>
      </c>
      <c r="E25" s="67"/>
      <c r="F25" s="306"/>
      <c r="G25" s="57">
        <v>0</v>
      </c>
      <c r="H25" s="295"/>
      <c r="I25" s="243">
        <v>0</v>
      </c>
      <c r="J25" s="295"/>
      <c r="K25" s="58">
        <v>1</v>
      </c>
      <c r="L25" s="295"/>
      <c r="M25" s="57">
        <v>1</v>
      </c>
      <c r="N25" s="295"/>
      <c r="O25" s="243">
        <v>0.5</v>
      </c>
      <c r="P25" s="283"/>
      <c r="Q25" s="58"/>
      <c r="R25" s="283"/>
      <c r="S25" s="58"/>
      <c r="T25" s="283"/>
      <c r="U25" s="58"/>
      <c r="V25" s="283"/>
      <c r="W25" s="58"/>
      <c r="X25" s="283"/>
      <c r="Y25" s="58"/>
      <c r="Z25" s="283"/>
      <c r="AA25" s="58"/>
      <c r="AB25" s="283"/>
    </row>
    <row r="26" spans="1:28">
      <c r="A26" s="108" t="s">
        <v>30</v>
      </c>
      <c r="B26" s="300">
        <v>11</v>
      </c>
      <c r="C26" s="301"/>
      <c r="D26" s="104" t="s">
        <v>176</v>
      </c>
      <c r="E26" s="65"/>
      <c r="F26" s="302">
        <v>0</v>
      </c>
      <c r="G26" s="60">
        <v>14</v>
      </c>
      <c r="H26" s="282">
        <v>0</v>
      </c>
      <c r="I26" s="60">
        <v>13</v>
      </c>
      <c r="J26" s="282">
        <v>1</v>
      </c>
      <c r="K26" s="59">
        <v>9</v>
      </c>
      <c r="L26" s="282">
        <v>2</v>
      </c>
      <c r="M26" s="54">
        <v>5</v>
      </c>
      <c r="N26" s="294">
        <v>2</v>
      </c>
      <c r="O26" s="59">
        <v>7</v>
      </c>
      <c r="P26" s="282">
        <v>2</v>
      </c>
      <c r="Q26" s="54"/>
      <c r="R26" s="282"/>
      <c r="S26" s="59"/>
      <c r="T26" s="282"/>
      <c r="U26" s="55"/>
      <c r="V26" s="282"/>
      <c r="W26" s="60"/>
      <c r="X26" s="282"/>
      <c r="Y26" s="55"/>
      <c r="Z26" s="282"/>
      <c r="AA26" s="60"/>
      <c r="AB26" s="282"/>
    </row>
    <row r="27" spans="1:28" ht="17.5" thickBot="1">
      <c r="A27" s="109"/>
      <c r="B27" s="216"/>
      <c r="C27" s="209">
        <v>1684</v>
      </c>
      <c r="D27" s="105" t="s">
        <v>177</v>
      </c>
      <c r="E27" s="65"/>
      <c r="F27" s="303"/>
      <c r="G27" s="58">
        <v>0</v>
      </c>
      <c r="H27" s="283"/>
      <c r="I27" s="57">
        <v>1</v>
      </c>
      <c r="J27" s="283"/>
      <c r="K27" s="58">
        <v>1</v>
      </c>
      <c r="L27" s="283"/>
      <c r="M27" s="58">
        <v>0</v>
      </c>
      <c r="N27" s="295"/>
      <c r="O27" s="58">
        <v>0</v>
      </c>
      <c r="P27" s="283"/>
      <c r="Q27" s="58"/>
      <c r="R27" s="283"/>
      <c r="S27" s="58"/>
      <c r="T27" s="283"/>
      <c r="U27" s="58"/>
      <c r="V27" s="283"/>
      <c r="W27" s="58"/>
      <c r="X27" s="283"/>
      <c r="Y27" s="58"/>
      <c r="Z27" s="283"/>
      <c r="AA27" s="58"/>
      <c r="AB27" s="283"/>
    </row>
    <row r="28" spans="1:28">
      <c r="A28" s="108" t="s">
        <v>31</v>
      </c>
      <c r="B28" s="300">
        <v>13</v>
      </c>
      <c r="C28" s="301"/>
      <c r="D28" s="104" t="s">
        <v>180</v>
      </c>
      <c r="E28" s="65"/>
      <c r="F28" s="302">
        <v>0</v>
      </c>
      <c r="G28" s="54">
        <v>10</v>
      </c>
      <c r="H28" s="282">
        <v>0</v>
      </c>
      <c r="I28" s="59">
        <v>11</v>
      </c>
      <c r="J28" s="282">
        <v>0</v>
      </c>
      <c r="K28" s="59">
        <v>12</v>
      </c>
      <c r="L28" s="282">
        <v>0</v>
      </c>
      <c r="M28" s="60">
        <v>14</v>
      </c>
      <c r="N28" s="282">
        <v>1</v>
      </c>
      <c r="O28" s="59">
        <v>6</v>
      </c>
      <c r="P28" s="282">
        <v>2</v>
      </c>
      <c r="Q28" s="242"/>
      <c r="R28" s="282"/>
      <c r="S28" s="60"/>
      <c r="T28" s="282"/>
      <c r="U28" s="54"/>
      <c r="V28" s="282"/>
      <c r="W28" s="59"/>
      <c r="X28" s="282"/>
      <c r="Y28" s="54"/>
      <c r="Z28" s="282"/>
      <c r="AA28" s="60"/>
      <c r="AB28" s="282"/>
    </row>
    <row r="29" spans="1:28" ht="17.5" thickBot="1">
      <c r="A29" s="109"/>
      <c r="B29" s="216"/>
      <c r="C29" s="209">
        <v>1434</v>
      </c>
      <c r="D29" s="105" t="s">
        <v>181</v>
      </c>
      <c r="E29" s="65"/>
      <c r="F29" s="303"/>
      <c r="G29" s="58">
        <v>0</v>
      </c>
      <c r="H29" s="283"/>
      <c r="I29" s="58">
        <v>0</v>
      </c>
      <c r="J29" s="283"/>
      <c r="K29" s="58">
        <v>0</v>
      </c>
      <c r="L29" s="283"/>
      <c r="M29" s="58">
        <v>1</v>
      </c>
      <c r="N29" s="283"/>
      <c r="O29" s="58">
        <v>1</v>
      </c>
      <c r="P29" s="283"/>
      <c r="Q29" s="58"/>
      <c r="R29" s="283"/>
      <c r="S29" s="58"/>
      <c r="T29" s="283"/>
      <c r="U29" s="58"/>
      <c r="V29" s="283"/>
      <c r="W29" s="58"/>
      <c r="X29" s="283"/>
      <c r="Y29" s="58"/>
      <c r="Z29" s="283"/>
      <c r="AA29" s="58"/>
      <c r="AB29" s="283"/>
    </row>
    <row r="30" spans="1:28">
      <c r="A30" s="108" t="s">
        <v>32</v>
      </c>
      <c r="B30" s="300">
        <v>9</v>
      </c>
      <c r="C30" s="301"/>
      <c r="D30" s="104" t="s">
        <v>151</v>
      </c>
      <c r="E30" s="66"/>
      <c r="F30" s="302">
        <v>0</v>
      </c>
      <c r="G30" s="222" t="s">
        <v>175</v>
      </c>
      <c r="H30" s="282">
        <v>0</v>
      </c>
      <c r="I30" s="222" t="s">
        <v>175</v>
      </c>
      <c r="J30" s="282">
        <v>0.5</v>
      </c>
      <c r="K30" s="60">
        <v>11</v>
      </c>
      <c r="L30" s="282">
        <v>0.5</v>
      </c>
      <c r="M30" s="55">
        <v>8</v>
      </c>
      <c r="N30" s="282">
        <v>0.5</v>
      </c>
      <c r="O30" s="55">
        <v>14</v>
      </c>
      <c r="P30" s="282">
        <v>1.5</v>
      </c>
      <c r="Q30" s="59"/>
      <c r="R30" s="282"/>
      <c r="S30" s="60"/>
      <c r="T30" s="282"/>
      <c r="U30" s="242"/>
      <c r="V30" s="282"/>
      <c r="W30" s="242"/>
      <c r="X30" s="282"/>
      <c r="Y30" s="60"/>
      <c r="Z30" s="282"/>
      <c r="AA30" s="55"/>
      <c r="AB30" s="282"/>
    </row>
    <row r="31" spans="1:28" ht="17.5" thickBot="1">
      <c r="A31" s="109"/>
      <c r="B31" s="205">
        <v>1555</v>
      </c>
      <c r="C31" s="209">
        <v>1656</v>
      </c>
      <c r="D31" s="105" t="s">
        <v>92</v>
      </c>
      <c r="E31" s="67"/>
      <c r="F31" s="303"/>
      <c r="G31" s="243">
        <v>0</v>
      </c>
      <c r="H31" s="283"/>
      <c r="I31" s="243">
        <v>0.5</v>
      </c>
      <c r="J31" s="283"/>
      <c r="K31" s="58">
        <v>0</v>
      </c>
      <c r="L31" s="283"/>
      <c r="M31" s="58">
        <v>0</v>
      </c>
      <c r="N31" s="283"/>
      <c r="O31" s="58">
        <v>1</v>
      </c>
      <c r="P31" s="283"/>
      <c r="Q31" s="58"/>
      <c r="R31" s="283"/>
      <c r="S31" s="58"/>
      <c r="T31" s="283"/>
      <c r="U31" s="58"/>
      <c r="V31" s="283"/>
      <c r="W31" s="58"/>
      <c r="X31" s="283"/>
      <c r="Y31" s="58"/>
      <c r="Z31" s="283"/>
      <c r="AA31" s="58"/>
      <c r="AB31" s="283"/>
    </row>
    <row r="32" spans="1:28">
      <c r="A32" s="108" t="s">
        <v>33</v>
      </c>
      <c r="B32" s="300">
        <v>14</v>
      </c>
      <c r="C32" s="301"/>
      <c r="D32" s="104" t="s">
        <v>152</v>
      </c>
      <c r="E32" s="66"/>
      <c r="F32" s="302">
        <v>0</v>
      </c>
      <c r="G32" s="59">
        <v>11</v>
      </c>
      <c r="H32" s="282">
        <v>1</v>
      </c>
      <c r="I32" s="59">
        <v>7</v>
      </c>
      <c r="J32" s="282">
        <v>1</v>
      </c>
      <c r="K32" s="60">
        <v>8</v>
      </c>
      <c r="L32" s="282">
        <v>1</v>
      </c>
      <c r="M32" s="55">
        <v>13</v>
      </c>
      <c r="N32" s="282">
        <v>1</v>
      </c>
      <c r="O32" s="54">
        <v>9</v>
      </c>
      <c r="P32" s="282">
        <v>1</v>
      </c>
      <c r="Q32" s="59"/>
      <c r="R32" s="282"/>
      <c r="S32" s="59"/>
      <c r="T32" s="282"/>
      <c r="U32" s="59"/>
      <c r="V32" s="282"/>
      <c r="W32" s="60"/>
      <c r="X32" s="282"/>
      <c r="Y32" s="59"/>
      <c r="Z32" s="282"/>
      <c r="AA32" s="60"/>
      <c r="AB32" s="282"/>
    </row>
    <row r="33" spans="1:30" ht="17.5" thickBot="1">
      <c r="A33" s="109"/>
      <c r="B33" s="216"/>
      <c r="C33" s="209">
        <v>1352</v>
      </c>
      <c r="D33" s="105" t="s">
        <v>153</v>
      </c>
      <c r="E33" s="67"/>
      <c r="F33" s="303"/>
      <c r="G33" s="58">
        <v>1</v>
      </c>
      <c r="H33" s="283"/>
      <c r="I33" s="68">
        <v>0</v>
      </c>
      <c r="J33" s="283"/>
      <c r="K33" s="68">
        <v>0</v>
      </c>
      <c r="L33" s="283"/>
      <c r="M33" s="58">
        <v>0</v>
      </c>
      <c r="N33" s="283"/>
      <c r="O33" s="58">
        <v>0</v>
      </c>
      <c r="P33" s="283"/>
      <c r="Q33" s="58"/>
      <c r="R33" s="283"/>
      <c r="S33" s="58"/>
      <c r="T33" s="283"/>
      <c r="U33" s="58"/>
      <c r="V33" s="283"/>
      <c r="W33" s="58"/>
      <c r="X33" s="283"/>
      <c r="Y33" s="58"/>
      <c r="Z33" s="283"/>
      <c r="AA33" s="58"/>
      <c r="AB33" s="283"/>
    </row>
    <row r="34" spans="1:30">
      <c r="A34" s="108" t="s">
        <v>34</v>
      </c>
      <c r="B34" s="307"/>
      <c r="C34" s="308"/>
      <c r="D34" s="104"/>
      <c r="E34" s="65"/>
      <c r="F34" s="309"/>
      <c r="G34" s="54"/>
      <c r="H34" s="282"/>
      <c r="I34" s="59"/>
      <c r="J34" s="282"/>
      <c r="K34" s="242"/>
      <c r="L34" s="282"/>
      <c r="M34" s="59"/>
      <c r="N34" s="282"/>
      <c r="O34" s="242"/>
      <c r="P34" s="282"/>
      <c r="Q34" s="60"/>
      <c r="R34" s="282"/>
      <c r="S34" s="60"/>
      <c r="T34" s="282"/>
      <c r="U34" s="54"/>
      <c r="V34" s="282"/>
      <c r="W34" s="59"/>
      <c r="X34" s="282"/>
      <c r="Y34" s="55"/>
      <c r="Z34" s="282"/>
      <c r="AA34" s="54"/>
      <c r="AB34" s="282"/>
    </row>
    <row r="35" spans="1:30" ht="17.5" thickBot="1">
      <c r="A35" s="109"/>
      <c r="B35" s="205"/>
      <c r="C35" s="209"/>
      <c r="D35" s="105"/>
      <c r="E35" s="65"/>
      <c r="F35" s="310"/>
      <c r="G35" s="58"/>
      <c r="H35" s="283"/>
      <c r="I35" s="58"/>
      <c r="J35" s="283"/>
      <c r="K35" s="58"/>
      <c r="L35" s="283"/>
      <c r="M35" s="58"/>
      <c r="N35" s="283"/>
      <c r="O35" s="58"/>
      <c r="P35" s="283"/>
      <c r="Q35" s="58"/>
      <c r="R35" s="283"/>
      <c r="S35" s="58"/>
      <c r="T35" s="283"/>
      <c r="U35" s="58"/>
      <c r="V35" s="283"/>
      <c r="W35" s="58"/>
      <c r="X35" s="283"/>
      <c r="Y35" s="58"/>
      <c r="Z35" s="283"/>
      <c r="AA35" s="58"/>
      <c r="AB35" s="283"/>
    </row>
    <row r="36" spans="1:30">
      <c r="B36" s="70"/>
      <c r="C36" s="70"/>
      <c r="D36" s="56"/>
      <c r="G36" s="71"/>
      <c r="H36" s="72"/>
      <c r="I36" s="71"/>
      <c r="J36" s="72"/>
      <c r="K36" s="71"/>
      <c r="L36" s="72"/>
      <c r="M36" s="63"/>
      <c r="N36" s="64"/>
      <c r="O36" s="63"/>
      <c r="P36" s="64"/>
      <c r="Q36" s="63"/>
      <c r="R36" s="64"/>
      <c r="S36" s="63"/>
      <c r="T36" s="64"/>
      <c r="U36" s="63"/>
      <c r="V36" s="64"/>
      <c r="W36" s="63"/>
      <c r="X36" s="64"/>
      <c r="Y36" s="63"/>
      <c r="Z36" s="64"/>
      <c r="AA36" s="63"/>
      <c r="AB36" s="64"/>
    </row>
    <row r="37" spans="1:30">
      <c r="B37" s="73" t="s">
        <v>186</v>
      </c>
      <c r="C37" s="73"/>
      <c r="G37" s="74"/>
      <c r="H37" s="75"/>
      <c r="I37" s="76"/>
      <c r="J37" s="76"/>
      <c r="K37" s="76"/>
      <c r="L37" s="76"/>
      <c r="M37" s="76"/>
      <c r="N37" s="76"/>
    </row>
    <row r="38" spans="1:30">
      <c r="B38" s="160">
        <f>'Podle ELO'!A38</f>
        <v>1707.1</v>
      </c>
      <c r="C38" s="218"/>
      <c r="G38" s="74"/>
      <c r="H38" s="75"/>
      <c r="I38" s="76"/>
      <c r="J38" s="76"/>
      <c r="K38" s="76"/>
      <c r="L38" s="76"/>
      <c r="M38" s="76"/>
      <c r="N38" s="76"/>
    </row>
    <row r="39" spans="1:30">
      <c r="B39" s="78"/>
      <c r="C39" s="78"/>
      <c r="G39" s="74"/>
      <c r="H39" s="75"/>
      <c r="I39" s="76"/>
      <c r="J39" s="76"/>
      <c r="K39" s="76"/>
      <c r="L39" s="76"/>
      <c r="M39" s="76"/>
      <c r="N39" s="76"/>
    </row>
    <row r="40" spans="1:30">
      <c r="B40" s="73" t="s">
        <v>18</v>
      </c>
      <c r="C40" s="73"/>
      <c r="D40" s="44"/>
      <c r="G40" s="76">
        <f>'Podle ELO'!F40</f>
        <v>6</v>
      </c>
      <c r="H40" s="76"/>
      <c r="I40" s="76">
        <f>'Podle ELO'!H40</f>
        <v>6</v>
      </c>
      <c r="J40" s="76"/>
      <c r="K40" s="76">
        <f>'Podle ELO'!J40</f>
        <v>5</v>
      </c>
      <c r="L40" s="76"/>
      <c r="M40" s="76">
        <f>'Podle ELO'!L40</f>
        <v>6</v>
      </c>
      <c r="N40" s="76"/>
      <c r="O40" s="76">
        <f>'Podle ELO'!N40</f>
        <v>6</v>
      </c>
      <c r="P40" s="76"/>
      <c r="Q40" s="76">
        <f>'Podle ELO'!P40</f>
        <v>0</v>
      </c>
      <c r="S40" s="76">
        <f>'Podle ELO'!R40</f>
        <v>0</v>
      </c>
      <c r="T40" s="76"/>
      <c r="U40" s="76">
        <f>'Podle ELO'!T40</f>
        <v>0</v>
      </c>
      <c r="V40" s="76"/>
      <c r="W40" s="76">
        <f>'Podle ELO'!V40</f>
        <v>0</v>
      </c>
      <c r="X40" s="76"/>
      <c r="Y40" s="76">
        <f>'Podle ELO'!X40</f>
        <v>0</v>
      </c>
      <c r="Z40" s="76"/>
      <c r="AA40" s="76">
        <f>'Podle ELO'!Z40</f>
        <v>0</v>
      </c>
      <c r="AB40" s="76"/>
    </row>
    <row r="41" spans="1:30" s="85" customFormat="1">
      <c r="A41" s="93"/>
      <c r="B41" s="79" t="s">
        <v>72</v>
      </c>
      <c r="C41" s="79"/>
      <c r="D41" s="80"/>
      <c r="E41" s="81"/>
      <c r="F41" s="82"/>
      <c r="G41" s="83">
        <f>'Podle ELO'!F41</f>
        <v>0</v>
      </c>
      <c r="H41" s="83"/>
      <c r="I41" s="83">
        <f>'Podle ELO'!H41</f>
        <v>0</v>
      </c>
      <c r="J41" s="83"/>
      <c r="K41" s="83">
        <f>'Podle ELO'!J41</f>
        <v>1</v>
      </c>
      <c r="L41" s="83"/>
      <c r="M41" s="83">
        <f>'Podle ELO'!L41</f>
        <v>0</v>
      </c>
      <c r="N41" s="83"/>
      <c r="O41" s="83">
        <f>'Podle ELO'!N41</f>
        <v>1</v>
      </c>
      <c r="P41" s="83"/>
      <c r="Q41" s="83">
        <f>'Podle ELO'!P41</f>
        <v>0</v>
      </c>
      <c r="S41" s="83">
        <f>'Podle ELO'!R41</f>
        <v>0</v>
      </c>
      <c r="T41" s="83"/>
      <c r="U41" s="83">
        <f>'Podle ELO'!T41</f>
        <v>0</v>
      </c>
      <c r="V41" s="83"/>
      <c r="W41" s="83">
        <f>'Podle ELO'!V41</f>
        <v>0</v>
      </c>
      <c r="X41" s="83"/>
      <c r="Y41" s="83">
        <f>'Podle ELO'!X41</f>
        <v>0</v>
      </c>
      <c r="Z41" s="83"/>
      <c r="AA41" s="83">
        <f>'Podle ELO'!Z41</f>
        <v>1</v>
      </c>
      <c r="AB41" s="83"/>
      <c r="AD41" s="93"/>
    </row>
    <row r="42" spans="1:30" s="48" customFormat="1">
      <c r="A42" s="94"/>
      <c r="B42" s="86" t="s">
        <v>19</v>
      </c>
      <c r="C42" s="86"/>
      <c r="D42" s="87"/>
      <c r="E42" s="53"/>
      <c r="F42" s="88"/>
      <c r="G42" s="89">
        <f>'Podle ELO'!F42</f>
        <v>6</v>
      </c>
      <c r="H42" s="89"/>
      <c r="I42" s="89">
        <f>'Podle ELO'!H42</f>
        <v>12</v>
      </c>
      <c r="J42" s="89"/>
      <c r="K42" s="89">
        <f>'Podle ELO'!J42</f>
        <v>18</v>
      </c>
      <c r="L42" s="89"/>
      <c r="M42" s="89">
        <f>'Podle ELO'!L42</f>
        <v>24</v>
      </c>
      <c r="N42" s="89"/>
      <c r="O42" s="89">
        <f>'Podle ELO'!N42</f>
        <v>31</v>
      </c>
      <c r="P42" s="89"/>
      <c r="Q42" s="89">
        <f>'Podle ELO'!P42</f>
        <v>31</v>
      </c>
      <c r="S42" s="89">
        <f>'Podle ELO'!R42</f>
        <v>31</v>
      </c>
      <c r="T42" s="89"/>
      <c r="U42" s="89">
        <f>'Podle ELO'!T42</f>
        <v>31</v>
      </c>
      <c r="V42" s="89"/>
      <c r="W42" s="89">
        <f>'Podle ELO'!V42</f>
        <v>31</v>
      </c>
      <c r="X42" s="89"/>
      <c r="Y42" s="89">
        <f>'Podle ELO'!X42</f>
        <v>31</v>
      </c>
      <c r="Z42" s="89"/>
      <c r="AA42" s="89">
        <f>'Podle ELO'!Z42</f>
        <v>32</v>
      </c>
      <c r="AB42" s="89"/>
      <c r="AD42" s="94"/>
    </row>
    <row r="43" spans="1:30">
      <c r="G43" s="76"/>
      <c r="H43" s="76"/>
      <c r="I43" s="76"/>
      <c r="J43" s="76"/>
      <c r="K43" s="76"/>
      <c r="L43" s="76"/>
      <c r="M43" s="76"/>
      <c r="N43" s="76"/>
    </row>
    <row r="44" spans="1:30">
      <c r="G44" s="76"/>
      <c r="H44" s="76"/>
      <c r="I44" s="76"/>
      <c r="J44" s="76"/>
      <c r="K44" s="76"/>
      <c r="L44" s="76"/>
      <c r="M44" s="76"/>
      <c r="N44" s="76"/>
    </row>
    <row r="45" spans="1:30">
      <c r="G45" s="76"/>
      <c r="H45" s="76"/>
      <c r="I45" s="76"/>
      <c r="J45" s="76"/>
      <c r="K45" s="76"/>
      <c r="L45" s="76"/>
      <c r="M45" s="76"/>
      <c r="N45" s="76"/>
    </row>
    <row r="46" spans="1:30">
      <c r="G46" s="76"/>
      <c r="H46" s="76"/>
      <c r="I46" s="76"/>
      <c r="J46" s="76"/>
      <c r="K46" s="76"/>
      <c r="L46" s="76"/>
      <c r="M46" s="76"/>
      <c r="N46" s="76"/>
    </row>
  </sheetData>
  <mergeCells count="218">
    <mergeCell ref="B18:C18"/>
    <mergeCell ref="F18:F19"/>
    <mergeCell ref="F16:F17"/>
    <mergeCell ref="F30:F31"/>
    <mergeCell ref="B32:C32"/>
    <mergeCell ref="H30:H31"/>
    <mergeCell ref="H32:H33"/>
    <mergeCell ref="F32:F33"/>
    <mergeCell ref="F34:F35"/>
    <mergeCell ref="B34:C34"/>
    <mergeCell ref="B30:C30"/>
    <mergeCell ref="H34:H35"/>
    <mergeCell ref="X32:X33"/>
    <mergeCell ref="V34:V35"/>
    <mergeCell ref="AB34:AB35"/>
    <mergeCell ref="N30:N31"/>
    <mergeCell ref="P28:P29"/>
    <mergeCell ref="N32:N33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22:F23"/>
    <mergeCell ref="B14:C14"/>
    <mergeCell ref="F14:F15"/>
    <mergeCell ref="B16:C16"/>
    <mergeCell ref="H26:H27"/>
    <mergeCell ref="L24:L25"/>
    <mergeCell ref="J24:J25"/>
    <mergeCell ref="H24:H25"/>
    <mergeCell ref="H28:H29"/>
    <mergeCell ref="R34:R35"/>
    <mergeCell ref="T34:T35"/>
    <mergeCell ref="T26:T27"/>
    <mergeCell ref="R30:R31"/>
    <mergeCell ref="T32:T33"/>
    <mergeCell ref="J26:J27"/>
    <mergeCell ref="L26:L27"/>
    <mergeCell ref="P26:P27"/>
    <mergeCell ref="J32:J33"/>
    <mergeCell ref="J28:J29"/>
    <mergeCell ref="L28:L29"/>
    <mergeCell ref="T30:T31"/>
    <mergeCell ref="P30:P31"/>
    <mergeCell ref="J34:J35"/>
    <mergeCell ref="L34:L35"/>
    <mergeCell ref="N34:N35"/>
    <mergeCell ref="L32:L33"/>
    <mergeCell ref="J30:J31"/>
    <mergeCell ref="L30:L31"/>
    <mergeCell ref="V22:V23"/>
    <mergeCell ref="V20:V21"/>
    <mergeCell ref="X22:X23"/>
    <mergeCell ref="X20:X21"/>
    <mergeCell ref="H14:H15"/>
    <mergeCell ref="H18:H19"/>
    <mergeCell ref="J14:J15"/>
    <mergeCell ref="H16:H17"/>
    <mergeCell ref="J16:J17"/>
    <mergeCell ref="J18:J19"/>
    <mergeCell ref="AB24:AB25"/>
    <mergeCell ref="R32:R33"/>
    <mergeCell ref="R28:R29"/>
    <mergeCell ref="V32:V33"/>
    <mergeCell ref="V28:V29"/>
    <mergeCell ref="Z30:Z31"/>
    <mergeCell ref="P34:P35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AB30:AB31"/>
    <mergeCell ref="P32:P33"/>
    <mergeCell ref="Z26:Z27"/>
    <mergeCell ref="X34:X35"/>
    <mergeCell ref="T28:T29"/>
    <mergeCell ref="R26:R27"/>
    <mergeCell ref="AB28:AB29"/>
    <mergeCell ref="X30:X31"/>
    <mergeCell ref="AB26:AB27"/>
    <mergeCell ref="Z34:Z35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L16:L17"/>
    <mergeCell ref="L14:L15"/>
    <mergeCell ref="T18:T19"/>
    <mergeCell ref="H8:H9"/>
    <mergeCell ref="H12:H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X16:X17"/>
    <mergeCell ref="V24:V25"/>
    <mergeCell ref="T22:T23"/>
    <mergeCell ref="T20:T21"/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7"/>
  <sheetViews>
    <sheetView showGridLines="0" showRuler="0" zoomScale="90" zoomScaleNormal="90" workbookViewId="0">
      <pane ySplit="4" topLeftCell="A26" activePane="bottomLeft" state="frozen"/>
      <selection pane="bottomLeft" activeCell="A32" sqref="A32:O33"/>
    </sheetView>
  </sheetViews>
  <sheetFormatPr defaultColWidth="8.7265625" defaultRowHeight="17"/>
  <cols>
    <col min="1" max="1" width="5.7265625" style="47" customWidth="1"/>
    <col min="2" max="2" width="5.7265625" style="207" customWidth="1"/>
    <col min="3" max="3" width="13.453125" style="44" customWidth="1"/>
    <col min="4" max="4" width="0.81640625" style="45" customWidth="1"/>
    <col min="5" max="5" width="4.1796875" style="164" customWidth="1"/>
    <col min="6" max="27" width="4.1796875" style="47" customWidth="1"/>
    <col min="28" max="28" width="1" style="47" customWidth="1"/>
    <col min="29" max="29" width="6.7265625" style="47" customWidth="1"/>
    <col min="30" max="16384" width="8.7265625" style="47"/>
  </cols>
  <sheetData>
    <row r="1" spans="1:29">
      <c r="A1" s="43" t="s">
        <v>0</v>
      </c>
      <c r="B1" s="206"/>
      <c r="Q1" s="48" t="s">
        <v>192</v>
      </c>
    </row>
    <row r="2" spans="1:29" ht="17.5" thickBot="1"/>
    <row r="3" spans="1:29" s="51" customFormat="1">
      <c r="A3" s="280" t="s">
        <v>2</v>
      </c>
      <c r="B3" s="281"/>
      <c r="C3" s="198" t="s">
        <v>4</v>
      </c>
      <c r="D3" s="50"/>
      <c r="E3" s="161" t="s">
        <v>16</v>
      </c>
      <c r="F3" s="292" t="s">
        <v>5</v>
      </c>
      <c r="G3" s="281"/>
      <c r="H3" s="280" t="s">
        <v>6</v>
      </c>
      <c r="I3" s="281"/>
      <c r="J3" s="280" t="s">
        <v>7</v>
      </c>
      <c r="K3" s="281"/>
      <c r="L3" s="280" t="s">
        <v>8</v>
      </c>
      <c r="M3" s="281"/>
      <c r="N3" s="280" t="s">
        <v>9</v>
      </c>
      <c r="O3" s="281"/>
      <c r="P3" s="280" t="s">
        <v>10</v>
      </c>
      <c r="Q3" s="281"/>
      <c r="R3" s="280" t="s">
        <v>11</v>
      </c>
      <c r="S3" s="281"/>
      <c r="T3" s="280" t="s">
        <v>12</v>
      </c>
      <c r="U3" s="281"/>
      <c r="V3" s="280" t="s">
        <v>13</v>
      </c>
      <c r="W3" s="281"/>
      <c r="X3" s="280" t="s">
        <v>14</v>
      </c>
      <c r="Y3" s="281"/>
      <c r="Z3" s="280" t="s">
        <v>15</v>
      </c>
      <c r="AA3" s="281"/>
      <c r="AC3" s="163" t="s">
        <v>131</v>
      </c>
    </row>
    <row r="4" spans="1:29" s="51" customFormat="1" ht="17.5" thickBot="1">
      <c r="A4" s="203" t="s">
        <v>148</v>
      </c>
      <c r="B4" s="208" t="s">
        <v>149</v>
      </c>
      <c r="C4" s="199" t="s">
        <v>1</v>
      </c>
      <c r="D4" s="52"/>
      <c r="E4" s="162" t="s">
        <v>79</v>
      </c>
      <c r="F4" s="293" t="s">
        <v>211</v>
      </c>
      <c r="G4" s="287"/>
      <c r="H4" s="286" t="s">
        <v>212</v>
      </c>
      <c r="I4" s="287"/>
      <c r="J4" s="286" t="s">
        <v>213</v>
      </c>
      <c r="K4" s="287"/>
      <c r="L4" s="286" t="s">
        <v>214</v>
      </c>
      <c r="M4" s="287"/>
      <c r="N4" s="286" t="s">
        <v>215</v>
      </c>
      <c r="O4" s="287"/>
      <c r="P4" s="286" t="s">
        <v>216</v>
      </c>
      <c r="Q4" s="287"/>
      <c r="R4" s="286" t="s">
        <v>217</v>
      </c>
      <c r="S4" s="287"/>
      <c r="T4" s="286" t="s">
        <v>218</v>
      </c>
      <c r="U4" s="287"/>
      <c r="V4" s="286" t="s">
        <v>219</v>
      </c>
      <c r="W4" s="287"/>
      <c r="X4" s="286" t="s">
        <v>220</v>
      </c>
      <c r="Y4" s="287"/>
      <c r="Z4" s="286" t="s">
        <v>221</v>
      </c>
      <c r="AA4" s="287"/>
      <c r="AC4" s="51" t="s">
        <v>3</v>
      </c>
    </row>
    <row r="5" spans="1:29">
      <c r="A5" s="296">
        <v>1</v>
      </c>
      <c r="B5" s="297"/>
      <c r="C5" s="201" t="s">
        <v>195</v>
      </c>
      <c r="D5" s="66"/>
      <c r="E5" s="298">
        <v>1</v>
      </c>
      <c r="F5" s="60">
        <v>4</v>
      </c>
      <c r="G5" s="288">
        <v>2</v>
      </c>
      <c r="H5" s="59">
        <v>3</v>
      </c>
      <c r="I5" s="288">
        <v>3</v>
      </c>
      <c r="J5" s="59">
        <v>5</v>
      </c>
      <c r="K5" s="288">
        <v>4</v>
      </c>
      <c r="L5" s="60">
        <v>3</v>
      </c>
      <c r="M5" s="288">
        <v>5</v>
      </c>
      <c r="N5" s="59">
        <v>10</v>
      </c>
      <c r="O5" s="288">
        <v>6</v>
      </c>
      <c r="P5" s="59"/>
      <c r="Q5" s="282"/>
      <c r="R5" s="54"/>
      <c r="S5" s="282"/>
      <c r="T5" s="54"/>
      <c r="U5" s="282"/>
      <c r="V5" s="55"/>
      <c r="W5" s="282"/>
      <c r="X5" s="55"/>
      <c r="Y5" s="282"/>
      <c r="Z5" s="242"/>
      <c r="AA5" s="282"/>
      <c r="AC5" s="311">
        <f>ELO!S8</f>
        <v>10.930743089202679</v>
      </c>
    </row>
    <row r="6" spans="1:29" ht="17.5" thickBot="1">
      <c r="A6" s="205">
        <v>2067</v>
      </c>
      <c r="B6" s="209">
        <v>2074</v>
      </c>
      <c r="C6" s="202" t="s">
        <v>200</v>
      </c>
      <c r="D6" s="67"/>
      <c r="E6" s="299"/>
      <c r="F6" s="57">
        <v>1</v>
      </c>
      <c r="G6" s="289"/>
      <c r="H6" s="57">
        <v>1</v>
      </c>
      <c r="I6" s="289"/>
      <c r="J6" s="58">
        <v>1</v>
      </c>
      <c r="K6" s="289"/>
      <c r="L6" s="58">
        <v>1</v>
      </c>
      <c r="M6" s="289"/>
      <c r="N6" s="57">
        <v>1</v>
      </c>
      <c r="O6" s="289"/>
      <c r="P6" s="57"/>
      <c r="Q6" s="283"/>
      <c r="R6" s="58"/>
      <c r="S6" s="283"/>
      <c r="T6" s="58"/>
      <c r="U6" s="283"/>
      <c r="V6" s="58"/>
      <c r="W6" s="283"/>
      <c r="X6" s="58"/>
      <c r="Y6" s="283"/>
      <c r="Z6" s="58"/>
      <c r="AA6" s="283"/>
      <c r="AC6" s="312"/>
    </row>
    <row r="7" spans="1:29">
      <c r="A7" s="296">
        <v>2</v>
      </c>
      <c r="B7" s="297"/>
      <c r="C7" s="104" t="s">
        <v>90</v>
      </c>
      <c r="D7" s="66"/>
      <c r="E7" s="298">
        <v>1</v>
      </c>
      <c r="F7" s="59">
        <v>5</v>
      </c>
      <c r="G7" s="284">
        <v>1.5</v>
      </c>
      <c r="H7" s="60">
        <v>4</v>
      </c>
      <c r="I7" s="282">
        <v>1.5</v>
      </c>
      <c r="J7" s="59">
        <v>7</v>
      </c>
      <c r="K7" s="290">
        <v>2.5</v>
      </c>
      <c r="L7" s="222" t="s">
        <v>175</v>
      </c>
      <c r="M7" s="290">
        <v>3</v>
      </c>
      <c r="N7" s="60">
        <v>5</v>
      </c>
      <c r="O7" s="284">
        <v>4</v>
      </c>
      <c r="P7" s="242"/>
      <c r="Q7" s="282"/>
      <c r="R7" s="60"/>
      <c r="S7" s="282"/>
      <c r="T7" s="59"/>
      <c r="U7" s="282"/>
      <c r="V7" s="59"/>
      <c r="W7" s="282"/>
      <c r="X7" s="60"/>
      <c r="Y7" s="282"/>
      <c r="Z7" s="60"/>
      <c r="AA7" s="282"/>
      <c r="AC7" s="311">
        <f>ELO!S10</f>
        <v>-4.3042361328004972</v>
      </c>
    </row>
    <row r="8" spans="1:29" ht="17.5" thickBot="1">
      <c r="A8" s="205">
        <v>1885</v>
      </c>
      <c r="B8" s="209">
        <v>1974</v>
      </c>
      <c r="C8" s="105" t="s">
        <v>91</v>
      </c>
      <c r="D8" s="67"/>
      <c r="E8" s="299"/>
      <c r="F8" s="57">
        <v>0.5</v>
      </c>
      <c r="G8" s="285"/>
      <c r="H8" s="57">
        <v>0</v>
      </c>
      <c r="I8" s="283"/>
      <c r="J8" s="58">
        <v>1</v>
      </c>
      <c r="K8" s="291"/>
      <c r="L8" s="243">
        <v>0.5</v>
      </c>
      <c r="M8" s="291"/>
      <c r="N8" s="58">
        <v>1</v>
      </c>
      <c r="O8" s="285"/>
      <c r="P8" s="58"/>
      <c r="Q8" s="283"/>
      <c r="R8" s="58"/>
      <c r="S8" s="283"/>
      <c r="T8" s="58"/>
      <c r="U8" s="283"/>
      <c r="V8" s="58"/>
      <c r="W8" s="283"/>
      <c r="X8" s="58"/>
      <c r="Y8" s="283"/>
      <c r="Z8" s="58"/>
      <c r="AA8" s="283"/>
      <c r="AC8" s="312"/>
    </row>
    <row r="9" spans="1:29">
      <c r="A9" s="296">
        <v>3</v>
      </c>
      <c r="B9" s="297"/>
      <c r="C9" s="104" t="s">
        <v>172</v>
      </c>
      <c r="D9" s="66"/>
      <c r="E9" s="298">
        <v>1</v>
      </c>
      <c r="F9" s="60">
        <v>6</v>
      </c>
      <c r="G9" s="288">
        <v>2</v>
      </c>
      <c r="H9" s="60">
        <v>1</v>
      </c>
      <c r="I9" s="290">
        <v>2</v>
      </c>
      <c r="J9" s="59">
        <v>4</v>
      </c>
      <c r="K9" s="290">
        <v>2.5</v>
      </c>
      <c r="L9" s="59">
        <v>1</v>
      </c>
      <c r="M9" s="282">
        <v>2.5</v>
      </c>
      <c r="N9" s="60">
        <v>4</v>
      </c>
      <c r="O9" s="290">
        <v>3.5</v>
      </c>
      <c r="P9" s="60"/>
      <c r="Q9" s="282"/>
      <c r="R9" s="59"/>
      <c r="S9" s="282"/>
      <c r="T9" s="242"/>
      <c r="U9" s="282"/>
      <c r="V9" s="242"/>
      <c r="W9" s="282"/>
      <c r="X9" s="60"/>
      <c r="Y9" s="282"/>
      <c r="Z9" s="60"/>
      <c r="AA9" s="282"/>
      <c r="AC9" s="311">
        <f>ELO!S12</f>
        <v>8.526213824174647</v>
      </c>
    </row>
    <row r="10" spans="1:29" ht="17.5" thickBot="1">
      <c r="A10" s="205">
        <v>1786</v>
      </c>
      <c r="B10" s="209">
        <v>1820</v>
      </c>
      <c r="C10" s="105" t="s">
        <v>174</v>
      </c>
      <c r="D10" s="67"/>
      <c r="E10" s="299"/>
      <c r="F10" s="57">
        <v>1</v>
      </c>
      <c r="G10" s="289"/>
      <c r="H10" s="57">
        <v>0</v>
      </c>
      <c r="I10" s="291"/>
      <c r="J10" s="57">
        <v>0.5</v>
      </c>
      <c r="K10" s="291"/>
      <c r="L10" s="58">
        <v>0</v>
      </c>
      <c r="M10" s="283"/>
      <c r="N10" s="57">
        <v>1</v>
      </c>
      <c r="O10" s="291"/>
      <c r="P10" s="58"/>
      <c r="Q10" s="283"/>
      <c r="R10" s="58"/>
      <c r="S10" s="283"/>
      <c r="T10" s="58"/>
      <c r="U10" s="283"/>
      <c r="V10" s="58"/>
      <c r="W10" s="283"/>
      <c r="X10" s="58"/>
      <c r="Y10" s="283"/>
      <c r="Z10" s="58"/>
      <c r="AA10" s="283"/>
      <c r="AC10" s="312"/>
    </row>
    <row r="11" spans="1:29">
      <c r="A11" s="296">
        <v>4</v>
      </c>
      <c r="B11" s="297"/>
      <c r="C11" s="104" t="s">
        <v>183</v>
      </c>
      <c r="D11" s="66"/>
      <c r="E11" s="298">
        <v>1</v>
      </c>
      <c r="F11" s="55">
        <v>1</v>
      </c>
      <c r="G11" s="282">
        <v>1</v>
      </c>
      <c r="H11" s="55">
        <v>2</v>
      </c>
      <c r="I11" s="290">
        <v>2</v>
      </c>
      <c r="J11" s="54">
        <v>3</v>
      </c>
      <c r="K11" s="290">
        <v>2.5</v>
      </c>
      <c r="L11" s="54">
        <v>10</v>
      </c>
      <c r="M11" s="282">
        <v>2.5</v>
      </c>
      <c r="N11" s="55">
        <v>3</v>
      </c>
      <c r="O11" s="282">
        <v>2.5</v>
      </c>
      <c r="P11" s="55"/>
      <c r="Q11" s="282"/>
      <c r="R11" s="59"/>
      <c r="S11" s="282"/>
      <c r="T11" s="59"/>
      <c r="U11" s="282"/>
      <c r="V11" s="60"/>
      <c r="W11" s="282"/>
      <c r="X11" s="60"/>
      <c r="Y11" s="282"/>
      <c r="Z11" s="59"/>
      <c r="AA11" s="282"/>
      <c r="AC11" s="311">
        <f>ELO!S14</f>
        <v>-15.151106328887636</v>
      </c>
    </row>
    <row r="12" spans="1:29" ht="17.5" thickBot="1">
      <c r="A12" s="205">
        <v>1785</v>
      </c>
      <c r="B12" s="209">
        <v>1886</v>
      </c>
      <c r="C12" s="105" t="s">
        <v>185</v>
      </c>
      <c r="D12" s="67"/>
      <c r="E12" s="299"/>
      <c r="F12" s="58">
        <v>0</v>
      </c>
      <c r="G12" s="283"/>
      <c r="H12" s="58">
        <v>1</v>
      </c>
      <c r="I12" s="291"/>
      <c r="J12" s="58">
        <v>0.5</v>
      </c>
      <c r="K12" s="291"/>
      <c r="L12" s="58">
        <v>0</v>
      </c>
      <c r="M12" s="283"/>
      <c r="N12" s="58">
        <v>0</v>
      </c>
      <c r="O12" s="283"/>
      <c r="P12" s="58"/>
      <c r="Q12" s="283"/>
      <c r="R12" s="58"/>
      <c r="S12" s="283"/>
      <c r="T12" s="58"/>
      <c r="U12" s="283"/>
      <c r="V12" s="58"/>
      <c r="W12" s="283"/>
      <c r="X12" s="58"/>
      <c r="Y12" s="283"/>
      <c r="Z12" s="58"/>
      <c r="AA12" s="283"/>
      <c r="AC12" s="312"/>
    </row>
    <row r="13" spans="1:29">
      <c r="A13" s="296">
        <v>5</v>
      </c>
      <c r="B13" s="297"/>
      <c r="C13" s="104" t="s">
        <v>150</v>
      </c>
      <c r="D13" s="66"/>
      <c r="E13" s="298">
        <v>1</v>
      </c>
      <c r="F13" s="60">
        <v>2</v>
      </c>
      <c r="G13" s="284">
        <v>1.5</v>
      </c>
      <c r="H13" s="59">
        <v>6</v>
      </c>
      <c r="I13" s="290">
        <v>2</v>
      </c>
      <c r="J13" s="60">
        <v>1</v>
      </c>
      <c r="K13" s="282">
        <v>2</v>
      </c>
      <c r="L13" s="59">
        <v>11</v>
      </c>
      <c r="M13" s="290">
        <v>3</v>
      </c>
      <c r="N13" s="59">
        <v>2</v>
      </c>
      <c r="O13" s="282">
        <v>3</v>
      </c>
      <c r="P13" s="54"/>
      <c r="Q13" s="282"/>
      <c r="R13" s="59"/>
      <c r="S13" s="282"/>
      <c r="T13" s="54"/>
      <c r="U13" s="282"/>
      <c r="V13" s="59"/>
      <c r="W13" s="282"/>
      <c r="X13" s="54"/>
      <c r="Y13" s="282"/>
      <c r="Z13" s="55"/>
      <c r="AA13" s="282"/>
      <c r="AC13" s="311">
        <f>ELO!S16</f>
        <v>-7.2971443460492083</v>
      </c>
    </row>
    <row r="14" spans="1:29" ht="17.5" thickBot="1">
      <c r="A14" s="205">
        <v>1775</v>
      </c>
      <c r="B14" s="209">
        <v>1737</v>
      </c>
      <c r="C14" s="105" t="s">
        <v>93</v>
      </c>
      <c r="D14" s="67"/>
      <c r="E14" s="299"/>
      <c r="F14" s="58">
        <v>0.5</v>
      </c>
      <c r="G14" s="285"/>
      <c r="H14" s="58">
        <v>0.5</v>
      </c>
      <c r="I14" s="291"/>
      <c r="J14" s="58">
        <v>0</v>
      </c>
      <c r="K14" s="283"/>
      <c r="L14" s="58">
        <v>1</v>
      </c>
      <c r="M14" s="291"/>
      <c r="N14" s="58">
        <v>0</v>
      </c>
      <c r="O14" s="283"/>
      <c r="P14" s="58"/>
      <c r="Q14" s="283"/>
      <c r="R14" s="58"/>
      <c r="S14" s="283"/>
      <c r="T14" s="58"/>
      <c r="U14" s="283"/>
      <c r="V14" s="58"/>
      <c r="W14" s="283"/>
      <c r="X14" s="58"/>
      <c r="Y14" s="283"/>
      <c r="Z14" s="58"/>
      <c r="AA14" s="283"/>
      <c r="AC14" s="312"/>
    </row>
    <row r="15" spans="1:29">
      <c r="A15" s="296">
        <v>6</v>
      </c>
      <c r="B15" s="297"/>
      <c r="C15" s="104" t="s">
        <v>94</v>
      </c>
      <c r="D15" s="66"/>
      <c r="E15" s="298">
        <v>1</v>
      </c>
      <c r="F15" s="59">
        <v>3</v>
      </c>
      <c r="G15" s="282">
        <v>1</v>
      </c>
      <c r="H15" s="54">
        <v>5</v>
      </c>
      <c r="I15" s="282">
        <v>1.5</v>
      </c>
      <c r="J15" s="55">
        <v>9</v>
      </c>
      <c r="K15" s="282">
        <v>1.5</v>
      </c>
      <c r="L15" s="60">
        <v>7</v>
      </c>
      <c r="M15" s="282">
        <v>2.5</v>
      </c>
      <c r="N15" s="60">
        <v>13</v>
      </c>
      <c r="O15" s="282">
        <v>2.5</v>
      </c>
      <c r="P15" s="54"/>
      <c r="Q15" s="282"/>
      <c r="R15" s="242"/>
      <c r="S15" s="282"/>
      <c r="T15" s="59"/>
      <c r="U15" s="282"/>
      <c r="V15" s="60"/>
      <c r="W15" s="282"/>
      <c r="X15" s="59"/>
      <c r="Y15" s="282"/>
      <c r="Z15" s="60"/>
      <c r="AA15" s="282"/>
      <c r="AC15" s="311">
        <f>ELO!S18</f>
        <v>-5.117771108573379</v>
      </c>
    </row>
    <row r="16" spans="1:29" ht="17.5" thickBot="1">
      <c r="A16" s="205">
        <v>1628</v>
      </c>
      <c r="B16" s="209">
        <v>1628</v>
      </c>
      <c r="C16" s="105" t="s">
        <v>92</v>
      </c>
      <c r="D16" s="67"/>
      <c r="E16" s="299"/>
      <c r="F16" s="58">
        <v>0</v>
      </c>
      <c r="G16" s="283"/>
      <c r="H16" s="58">
        <v>0.5</v>
      </c>
      <c r="I16" s="283"/>
      <c r="J16" s="69">
        <v>0</v>
      </c>
      <c r="K16" s="283"/>
      <c r="L16" s="58">
        <v>1</v>
      </c>
      <c r="M16" s="283"/>
      <c r="N16" s="58">
        <v>0</v>
      </c>
      <c r="O16" s="283"/>
      <c r="P16" s="58"/>
      <c r="Q16" s="283"/>
      <c r="R16" s="58"/>
      <c r="S16" s="283"/>
      <c r="T16" s="58"/>
      <c r="U16" s="283"/>
      <c r="V16" s="58"/>
      <c r="W16" s="283"/>
      <c r="X16" s="58"/>
      <c r="Y16" s="283"/>
      <c r="Z16" s="58"/>
      <c r="AA16" s="283"/>
      <c r="AC16" s="312"/>
    </row>
    <row r="17" spans="1:29">
      <c r="A17" s="296">
        <v>7</v>
      </c>
      <c r="B17" s="297"/>
      <c r="C17" s="104" t="s">
        <v>207</v>
      </c>
      <c r="D17" s="66"/>
      <c r="E17" s="298">
        <v>1</v>
      </c>
      <c r="F17" s="222" t="s">
        <v>175</v>
      </c>
      <c r="G17" s="284">
        <v>1.5</v>
      </c>
      <c r="H17" s="60">
        <v>14</v>
      </c>
      <c r="I17" s="284">
        <v>2.5</v>
      </c>
      <c r="J17" s="60">
        <v>2</v>
      </c>
      <c r="K17" s="284">
        <v>2.5</v>
      </c>
      <c r="L17" s="59">
        <v>6</v>
      </c>
      <c r="M17" s="282">
        <v>2.5</v>
      </c>
      <c r="N17" s="54">
        <v>11</v>
      </c>
      <c r="O17" s="290">
        <v>3.5</v>
      </c>
      <c r="P17" s="55"/>
      <c r="Q17" s="282"/>
      <c r="R17" s="60"/>
      <c r="S17" s="282"/>
      <c r="T17" s="60"/>
      <c r="U17" s="282"/>
      <c r="V17" s="60"/>
      <c r="W17" s="282"/>
      <c r="X17" s="59"/>
      <c r="Y17" s="282"/>
      <c r="Z17" s="59"/>
      <c r="AA17" s="282"/>
      <c r="AC17" s="311">
        <f>ELO!S20</f>
        <v>-19.308655673472686</v>
      </c>
    </row>
    <row r="18" spans="1:29" ht="17.5" thickBot="1">
      <c r="A18" s="205">
        <v>1627</v>
      </c>
      <c r="B18" s="209">
        <v>1688</v>
      </c>
      <c r="C18" s="105" t="s">
        <v>92</v>
      </c>
      <c r="D18" s="67"/>
      <c r="E18" s="299"/>
      <c r="F18" s="243">
        <v>0.5</v>
      </c>
      <c r="G18" s="285"/>
      <c r="H18" s="58">
        <v>1</v>
      </c>
      <c r="I18" s="285"/>
      <c r="J18" s="58">
        <v>0</v>
      </c>
      <c r="K18" s="285"/>
      <c r="L18" s="58">
        <v>0</v>
      </c>
      <c r="M18" s="283"/>
      <c r="N18" s="58">
        <v>1</v>
      </c>
      <c r="O18" s="291"/>
      <c r="P18" s="58"/>
      <c r="Q18" s="283"/>
      <c r="R18" s="58"/>
      <c r="S18" s="283"/>
      <c r="T18" s="58"/>
      <c r="U18" s="283"/>
      <c r="V18" s="58"/>
      <c r="W18" s="283"/>
      <c r="X18" s="58"/>
      <c r="Y18" s="283"/>
      <c r="Z18" s="58"/>
      <c r="AA18" s="283"/>
      <c r="AC18" s="312"/>
    </row>
    <row r="19" spans="1:29" ht="17.5" thickBot="1">
      <c r="A19" s="61"/>
      <c r="B19" s="210"/>
      <c r="C19" s="67"/>
      <c r="D19" s="67"/>
      <c r="E19" s="165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</row>
    <row r="20" spans="1:29">
      <c r="A20" s="304">
        <v>8</v>
      </c>
      <c r="B20" s="305"/>
      <c r="C20" s="104" t="s">
        <v>199</v>
      </c>
      <c r="D20" s="66"/>
      <c r="E20" s="302">
        <v>0</v>
      </c>
      <c r="F20" s="60">
        <v>12</v>
      </c>
      <c r="G20" s="294">
        <v>0</v>
      </c>
      <c r="H20" s="222" t="s">
        <v>175</v>
      </c>
      <c r="I20" s="294">
        <v>0</v>
      </c>
      <c r="J20" s="59">
        <v>14</v>
      </c>
      <c r="K20" s="294">
        <v>1</v>
      </c>
      <c r="L20" s="60">
        <v>9</v>
      </c>
      <c r="M20" s="294">
        <v>2</v>
      </c>
      <c r="N20" s="222" t="s">
        <v>175</v>
      </c>
      <c r="O20" s="282">
        <v>2.5</v>
      </c>
      <c r="P20" s="59"/>
      <c r="Q20" s="282"/>
      <c r="R20" s="59"/>
      <c r="S20" s="282"/>
      <c r="T20" s="59"/>
      <c r="U20" s="282"/>
      <c r="V20" s="60"/>
      <c r="W20" s="282"/>
      <c r="X20" s="59"/>
      <c r="Y20" s="282"/>
      <c r="Z20" s="60"/>
      <c r="AA20" s="282"/>
      <c r="AC20" s="311">
        <f>ELO!S22</f>
        <v>14.395898338925463</v>
      </c>
    </row>
    <row r="21" spans="1:29" ht="17.5" thickBot="1">
      <c r="A21" s="205">
        <v>1569</v>
      </c>
      <c r="B21" s="209">
        <v>1548</v>
      </c>
      <c r="C21" s="105" t="s">
        <v>201</v>
      </c>
      <c r="D21" s="67"/>
      <c r="E21" s="306"/>
      <c r="F21" s="57">
        <v>0</v>
      </c>
      <c r="G21" s="295"/>
      <c r="H21" s="243">
        <v>0</v>
      </c>
      <c r="I21" s="295"/>
      <c r="J21" s="58">
        <v>1</v>
      </c>
      <c r="K21" s="295"/>
      <c r="L21" s="57">
        <v>1</v>
      </c>
      <c r="M21" s="295"/>
      <c r="N21" s="243">
        <v>0.5</v>
      </c>
      <c r="O21" s="283"/>
      <c r="P21" s="58"/>
      <c r="Q21" s="283"/>
      <c r="R21" s="58"/>
      <c r="S21" s="283"/>
      <c r="T21" s="58"/>
      <c r="U21" s="283"/>
      <c r="V21" s="58"/>
      <c r="W21" s="283"/>
      <c r="X21" s="58"/>
      <c r="Y21" s="283"/>
      <c r="Z21" s="58"/>
      <c r="AA21" s="283"/>
      <c r="AC21" s="312"/>
    </row>
    <row r="22" spans="1:29">
      <c r="A22" s="300">
        <v>9</v>
      </c>
      <c r="B22" s="301"/>
      <c r="C22" s="104" t="s">
        <v>151</v>
      </c>
      <c r="D22" s="66"/>
      <c r="E22" s="302">
        <v>0</v>
      </c>
      <c r="F22" s="222" t="s">
        <v>175</v>
      </c>
      <c r="G22" s="282">
        <v>0</v>
      </c>
      <c r="H22" s="222" t="s">
        <v>175</v>
      </c>
      <c r="I22" s="282">
        <v>0.5</v>
      </c>
      <c r="J22" s="60">
        <v>11</v>
      </c>
      <c r="K22" s="282">
        <v>0.5</v>
      </c>
      <c r="L22" s="55">
        <v>8</v>
      </c>
      <c r="M22" s="282">
        <v>0.5</v>
      </c>
      <c r="N22" s="55">
        <v>14</v>
      </c>
      <c r="O22" s="282">
        <v>1.5</v>
      </c>
      <c r="P22" s="54"/>
      <c r="Q22" s="282"/>
      <c r="R22" s="59"/>
      <c r="S22" s="282"/>
      <c r="T22" s="54"/>
      <c r="U22" s="282"/>
      <c r="V22" s="59"/>
      <c r="W22" s="282"/>
      <c r="X22" s="55"/>
      <c r="Y22" s="282"/>
      <c r="Z22" s="55"/>
      <c r="AA22" s="282"/>
      <c r="AC22" s="311">
        <f>ELO!S24</f>
        <v>-14.395898338925463</v>
      </c>
    </row>
    <row r="23" spans="1:29" ht="17.5" thickBot="1">
      <c r="A23" s="205">
        <v>1555</v>
      </c>
      <c r="B23" s="209">
        <v>1656</v>
      </c>
      <c r="C23" s="105" t="s">
        <v>92</v>
      </c>
      <c r="D23" s="67"/>
      <c r="E23" s="303"/>
      <c r="F23" s="243">
        <v>0</v>
      </c>
      <c r="G23" s="283"/>
      <c r="H23" s="243">
        <v>0.5</v>
      </c>
      <c r="I23" s="283"/>
      <c r="J23" s="58">
        <v>0</v>
      </c>
      <c r="K23" s="283"/>
      <c r="L23" s="58">
        <v>0</v>
      </c>
      <c r="M23" s="283"/>
      <c r="N23" s="58">
        <v>1</v>
      </c>
      <c r="O23" s="283"/>
      <c r="P23" s="58"/>
      <c r="Q23" s="283"/>
      <c r="R23" s="58"/>
      <c r="S23" s="283"/>
      <c r="T23" s="58"/>
      <c r="U23" s="283"/>
      <c r="V23" s="58"/>
      <c r="W23" s="283"/>
      <c r="X23" s="58"/>
      <c r="Y23" s="283"/>
      <c r="Z23" s="58"/>
      <c r="AA23" s="283"/>
      <c r="AC23" s="312"/>
    </row>
    <row r="24" spans="1:29">
      <c r="A24" s="300">
        <v>10</v>
      </c>
      <c r="B24" s="301"/>
      <c r="C24" s="104" t="s">
        <v>95</v>
      </c>
      <c r="D24" s="65"/>
      <c r="E24" s="302">
        <v>0</v>
      </c>
      <c r="F24" s="55">
        <v>13</v>
      </c>
      <c r="G24" s="282">
        <v>1</v>
      </c>
      <c r="H24" s="60">
        <v>12</v>
      </c>
      <c r="I24" s="282">
        <v>1.5</v>
      </c>
      <c r="J24" s="60">
        <v>6</v>
      </c>
      <c r="K24" s="290">
        <v>2.5</v>
      </c>
      <c r="L24" s="59">
        <v>4</v>
      </c>
      <c r="M24" s="284">
        <v>3.5</v>
      </c>
      <c r="N24" s="60">
        <v>1</v>
      </c>
      <c r="O24" s="290">
        <v>3.5</v>
      </c>
      <c r="P24" s="242"/>
      <c r="Q24" s="282"/>
      <c r="R24" s="60"/>
      <c r="S24" s="282"/>
      <c r="T24" s="54"/>
      <c r="U24" s="282"/>
      <c r="V24" s="59"/>
      <c r="W24" s="282"/>
      <c r="X24" s="54"/>
      <c r="Y24" s="282"/>
      <c r="Z24" s="60"/>
      <c r="AA24" s="282"/>
      <c r="AC24" s="311">
        <f>ELO!S26</f>
        <v>53.113406972234316</v>
      </c>
    </row>
    <row r="25" spans="1:29" ht="17.5" thickBot="1">
      <c r="A25" s="205">
        <v>1394</v>
      </c>
      <c r="B25" s="209">
        <v>1405</v>
      </c>
      <c r="C25" s="105" t="s">
        <v>96</v>
      </c>
      <c r="D25" s="65"/>
      <c r="E25" s="303"/>
      <c r="F25" s="58">
        <v>1</v>
      </c>
      <c r="G25" s="283"/>
      <c r="H25" s="58">
        <v>0.5</v>
      </c>
      <c r="I25" s="283"/>
      <c r="J25" s="58">
        <v>1</v>
      </c>
      <c r="K25" s="291"/>
      <c r="L25" s="58">
        <v>1</v>
      </c>
      <c r="M25" s="285"/>
      <c r="N25" s="58">
        <v>0</v>
      </c>
      <c r="O25" s="291"/>
      <c r="P25" s="58"/>
      <c r="Q25" s="283"/>
      <c r="R25" s="58"/>
      <c r="S25" s="283"/>
      <c r="T25" s="58"/>
      <c r="U25" s="283"/>
      <c r="V25" s="58"/>
      <c r="W25" s="283"/>
      <c r="X25" s="58"/>
      <c r="Y25" s="283"/>
      <c r="Z25" s="58"/>
      <c r="AA25" s="283"/>
      <c r="AC25" s="312"/>
    </row>
    <row r="26" spans="1:29">
      <c r="A26" s="300">
        <v>11</v>
      </c>
      <c r="B26" s="301"/>
      <c r="C26" s="104" t="s">
        <v>176</v>
      </c>
      <c r="D26" s="65"/>
      <c r="E26" s="302">
        <v>0</v>
      </c>
      <c r="F26" s="60">
        <v>14</v>
      </c>
      <c r="G26" s="282">
        <v>0</v>
      </c>
      <c r="H26" s="60">
        <v>13</v>
      </c>
      <c r="I26" s="282">
        <v>1</v>
      </c>
      <c r="J26" s="59">
        <v>9</v>
      </c>
      <c r="K26" s="282">
        <v>2</v>
      </c>
      <c r="L26" s="54">
        <v>5</v>
      </c>
      <c r="M26" s="294">
        <v>2</v>
      </c>
      <c r="N26" s="59">
        <v>7</v>
      </c>
      <c r="O26" s="282">
        <v>2</v>
      </c>
      <c r="P26" s="54"/>
      <c r="Q26" s="282"/>
      <c r="R26" s="59"/>
      <c r="S26" s="282"/>
      <c r="T26" s="55"/>
      <c r="U26" s="282"/>
      <c r="V26" s="60"/>
      <c r="W26" s="282"/>
      <c r="X26" s="55"/>
      <c r="Y26" s="282"/>
      <c r="Z26" s="60"/>
      <c r="AA26" s="282"/>
      <c r="AC26" s="311">
        <f>ELO!S31</f>
        <v>1527.3333333333333</v>
      </c>
    </row>
    <row r="27" spans="1:29" ht="17.5" thickBot="1">
      <c r="A27" s="216"/>
      <c r="B27" s="209">
        <v>1684</v>
      </c>
      <c r="C27" s="105" t="s">
        <v>177</v>
      </c>
      <c r="D27" s="65"/>
      <c r="E27" s="303"/>
      <c r="F27" s="58">
        <v>0</v>
      </c>
      <c r="G27" s="283"/>
      <c r="H27" s="57">
        <v>1</v>
      </c>
      <c r="I27" s="283"/>
      <c r="J27" s="58">
        <v>1</v>
      </c>
      <c r="K27" s="283"/>
      <c r="L27" s="58">
        <v>0</v>
      </c>
      <c r="M27" s="295"/>
      <c r="N27" s="58">
        <v>0</v>
      </c>
      <c r="O27" s="283"/>
      <c r="P27" s="58"/>
      <c r="Q27" s="283"/>
      <c r="R27" s="58"/>
      <c r="S27" s="283"/>
      <c r="T27" s="58"/>
      <c r="U27" s="283"/>
      <c r="V27" s="58"/>
      <c r="W27" s="283"/>
      <c r="X27" s="58"/>
      <c r="Y27" s="283"/>
      <c r="Z27" s="58"/>
      <c r="AA27" s="283"/>
      <c r="AC27" s="312"/>
    </row>
    <row r="28" spans="1:29">
      <c r="A28" s="300">
        <v>12</v>
      </c>
      <c r="B28" s="301"/>
      <c r="C28" s="104" t="s">
        <v>173</v>
      </c>
      <c r="D28" s="66"/>
      <c r="E28" s="302">
        <v>0</v>
      </c>
      <c r="F28" s="59">
        <v>8</v>
      </c>
      <c r="G28" s="282">
        <v>1</v>
      </c>
      <c r="H28" s="59">
        <v>10</v>
      </c>
      <c r="I28" s="282">
        <v>1.5</v>
      </c>
      <c r="J28" s="60">
        <v>13</v>
      </c>
      <c r="K28" s="282">
        <v>2.5</v>
      </c>
      <c r="L28" s="222" t="s">
        <v>175</v>
      </c>
      <c r="M28" s="282">
        <v>2.5</v>
      </c>
      <c r="N28" s="222" t="s">
        <v>175</v>
      </c>
      <c r="O28" s="282">
        <v>3</v>
      </c>
      <c r="P28" s="59"/>
      <c r="Q28" s="282"/>
      <c r="R28" s="60"/>
      <c r="S28" s="282"/>
      <c r="T28" s="242"/>
      <c r="U28" s="282"/>
      <c r="V28" s="242"/>
      <c r="W28" s="282"/>
      <c r="X28" s="60"/>
      <c r="Y28" s="282"/>
      <c r="Z28" s="55"/>
      <c r="AA28" s="282"/>
      <c r="AC28" s="311">
        <f>ELO!S33</f>
        <v>1496.5</v>
      </c>
    </row>
    <row r="29" spans="1:29" ht="17.5" thickBot="1">
      <c r="A29" s="216"/>
      <c r="B29" s="209">
        <v>1643</v>
      </c>
      <c r="C29" s="105" t="s">
        <v>174</v>
      </c>
      <c r="D29" s="67"/>
      <c r="E29" s="303"/>
      <c r="F29" s="58">
        <v>7</v>
      </c>
      <c r="G29" s="283"/>
      <c r="H29" s="58">
        <v>0.5</v>
      </c>
      <c r="I29" s="283"/>
      <c r="J29" s="58">
        <v>1</v>
      </c>
      <c r="K29" s="283"/>
      <c r="L29" s="243">
        <v>0</v>
      </c>
      <c r="M29" s="283"/>
      <c r="N29" s="243">
        <v>0.5</v>
      </c>
      <c r="O29" s="283"/>
      <c r="P29" s="58"/>
      <c r="Q29" s="283"/>
      <c r="R29" s="58"/>
      <c r="S29" s="283"/>
      <c r="T29" s="58"/>
      <c r="U29" s="283"/>
      <c r="V29" s="58"/>
      <c r="W29" s="283"/>
      <c r="X29" s="58"/>
      <c r="Y29" s="283"/>
      <c r="Z29" s="58"/>
      <c r="AA29" s="283"/>
      <c r="AC29" s="312"/>
    </row>
    <row r="30" spans="1:29">
      <c r="A30" s="300">
        <v>13</v>
      </c>
      <c r="B30" s="301"/>
      <c r="C30" s="104" t="s">
        <v>180</v>
      </c>
      <c r="D30" s="65"/>
      <c r="E30" s="302">
        <v>0</v>
      </c>
      <c r="F30" s="54">
        <v>10</v>
      </c>
      <c r="G30" s="282">
        <v>0</v>
      </c>
      <c r="H30" s="59">
        <v>11</v>
      </c>
      <c r="I30" s="282">
        <v>0</v>
      </c>
      <c r="J30" s="59">
        <v>12</v>
      </c>
      <c r="K30" s="282">
        <v>0</v>
      </c>
      <c r="L30" s="60">
        <v>14</v>
      </c>
      <c r="M30" s="282">
        <v>1</v>
      </c>
      <c r="N30" s="59">
        <v>6</v>
      </c>
      <c r="O30" s="282">
        <v>2</v>
      </c>
      <c r="P30" s="60"/>
      <c r="Q30" s="282"/>
      <c r="R30" s="60"/>
      <c r="S30" s="282"/>
      <c r="T30" s="54"/>
      <c r="U30" s="282"/>
      <c r="V30" s="59"/>
      <c r="W30" s="282"/>
      <c r="X30" s="55"/>
      <c r="Y30" s="282"/>
      <c r="Z30" s="54"/>
      <c r="AA30" s="282"/>
      <c r="AC30" s="311">
        <f>ELO!S35</f>
        <v>1511</v>
      </c>
    </row>
    <row r="31" spans="1:29" ht="17.5" thickBot="1">
      <c r="A31" s="216"/>
      <c r="B31" s="209">
        <v>1434</v>
      </c>
      <c r="C31" s="105" t="s">
        <v>181</v>
      </c>
      <c r="D31" s="65"/>
      <c r="E31" s="303"/>
      <c r="F31" s="58">
        <v>0</v>
      </c>
      <c r="G31" s="283"/>
      <c r="H31" s="58">
        <v>0</v>
      </c>
      <c r="I31" s="283"/>
      <c r="J31" s="58">
        <v>0</v>
      </c>
      <c r="K31" s="283"/>
      <c r="L31" s="58">
        <v>1</v>
      </c>
      <c r="M31" s="283"/>
      <c r="N31" s="58">
        <v>1</v>
      </c>
      <c r="O31" s="283"/>
      <c r="P31" s="58"/>
      <c r="Q31" s="283"/>
      <c r="R31" s="58"/>
      <c r="S31" s="283"/>
      <c r="T31" s="58"/>
      <c r="U31" s="283"/>
      <c r="V31" s="58"/>
      <c r="W31" s="283"/>
      <c r="X31" s="58"/>
      <c r="Y31" s="283"/>
      <c r="Z31" s="58"/>
      <c r="AA31" s="283"/>
      <c r="AC31" s="312"/>
    </row>
    <row r="32" spans="1:29">
      <c r="A32" s="300">
        <v>14</v>
      </c>
      <c r="B32" s="301"/>
      <c r="C32" s="104" t="s">
        <v>152</v>
      </c>
      <c r="D32" s="66"/>
      <c r="E32" s="302">
        <v>0</v>
      </c>
      <c r="F32" s="59">
        <v>11</v>
      </c>
      <c r="G32" s="282">
        <v>1</v>
      </c>
      <c r="H32" s="59">
        <v>7</v>
      </c>
      <c r="I32" s="282">
        <v>1</v>
      </c>
      <c r="J32" s="60">
        <v>8</v>
      </c>
      <c r="K32" s="282">
        <v>1</v>
      </c>
      <c r="L32" s="55">
        <v>13</v>
      </c>
      <c r="M32" s="282">
        <v>1</v>
      </c>
      <c r="N32" s="54">
        <v>9</v>
      </c>
      <c r="O32" s="282">
        <v>1</v>
      </c>
      <c r="P32" s="55"/>
      <c r="Q32" s="282"/>
      <c r="R32" s="60"/>
      <c r="S32" s="282"/>
      <c r="T32" s="54"/>
      <c r="U32" s="282"/>
      <c r="V32" s="60"/>
      <c r="W32" s="282"/>
      <c r="X32" s="55"/>
      <c r="Y32" s="282"/>
      <c r="Z32" s="242"/>
      <c r="AA32" s="282"/>
      <c r="AC32" s="311">
        <f>ELO!S37</f>
        <v>1483</v>
      </c>
    </row>
    <row r="33" spans="1:29" ht="17.5" thickBot="1">
      <c r="A33" s="216"/>
      <c r="B33" s="209">
        <v>1352</v>
      </c>
      <c r="C33" s="105" t="s">
        <v>153</v>
      </c>
      <c r="D33" s="67"/>
      <c r="E33" s="303"/>
      <c r="F33" s="58">
        <v>1</v>
      </c>
      <c r="G33" s="283"/>
      <c r="H33" s="68">
        <v>0</v>
      </c>
      <c r="I33" s="283"/>
      <c r="J33" s="68">
        <v>0</v>
      </c>
      <c r="K33" s="283"/>
      <c r="L33" s="58">
        <v>0</v>
      </c>
      <c r="M33" s="283"/>
      <c r="N33" s="58">
        <v>0</v>
      </c>
      <c r="O33" s="283"/>
      <c r="P33" s="58"/>
      <c r="Q33" s="283"/>
      <c r="R33" s="58"/>
      <c r="S33" s="283"/>
      <c r="T33" s="58"/>
      <c r="U33" s="283"/>
      <c r="V33" s="58"/>
      <c r="W33" s="283"/>
      <c r="X33" s="58"/>
      <c r="Y33" s="283"/>
      <c r="Z33" s="58"/>
      <c r="AA33" s="283"/>
      <c r="AC33" s="312"/>
    </row>
    <row r="34" spans="1:29">
      <c r="A34" s="300"/>
      <c r="B34" s="301"/>
      <c r="C34" s="104"/>
      <c r="D34" s="65"/>
      <c r="E34" s="302">
        <v>0</v>
      </c>
      <c r="F34" s="60"/>
      <c r="G34" s="282"/>
      <c r="H34" s="60"/>
      <c r="I34" s="282"/>
      <c r="J34" s="59"/>
      <c r="K34" s="282"/>
      <c r="L34" s="60"/>
      <c r="M34" s="282"/>
      <c r="N34" s="55"/>
      <c r="O34" s="282"/>
      <c r="P34" s="59"/>
      <c r="Q34" s="282"/>
      <c r="R34" s="242"/>
      <c r="S34" s="282"/>
      <c r="T34" s="55"/>
      <c r="U34" s="282"/>
      <c r="V34" s="60"/>
      <c r="W34" s="282"/>
      <c r="X34" s="54"/>
      <c r="Y34" s="282"/>
      <c r="Z34" s="55"/>
      <c r="AA34" s="282"/>
      <c r="AB34" s="45"/>
      <c r="AC34" s="311" t="e">
        <f>ELO!#REF!</f>
        <v>#REF!</v>
      </c>
    </row>
    <row r="35" spans="1:29" ht="17.5" thickBot="1">
      <c r="A35" s="216"/>
      <c r="B35" s="217"/>
      <c r="C35" s="105"/>
      <c r="D35" s="65"/>
      <c r="E35" s="303"/>
      <c r="F35" s="58"/>
      <c r="G35" s="283"/>
      <c r="H35" s="58"/>
      <c r="I35" s="283"/>
      <c r="J35" s="58"/>
      <c r="K35" s="283"/>
      <c r="L35" s="58"/>
      <c r="M35" s="283"/>
      <c r="N35" s="58"/>
      <c r="O35" s="283"/>
      <c r="P35" s="58"/>
      <c r="Q35" s="283"/>
      <c r="R35" s="58"/>
      <c r="S35" s="283"/>
      <c r="T35" s="58"/>
      <c r="U35" s="283"/>
      <c r="V35" s="58"/>
      <c r="W35" s="283"/>
      <c r="X35" s="58"/>
      <c r="Y35" s="283"/>
      <c r="Z35" s="58"/>
      <c r="AA35" s="283"/>
      <c r="AB35" s="45"/>
      <c r="AC35" s="312"/>
    </row>
    <row r="36" spans="1:29">
      <c r="A36" s="70"/>
      <c r="B36" s="211"/>
      <c r="C36" s="62"/>
      <c r="F36" s="71"/>
      <c r="G36" s="72"/>
      <c r="H36" s="71"/>
      <c r="I36" s="72"/>
      <c r="J36" s="71"/>
      <c r="K36" s="72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</row>
    <row r="37" spans="1:29">
      <c r="A37" s="73" t="s">
        <v>202</v>
      </c>
      <c r="B37" s="212"/>
      <c r="F37" s="74"/>
      <c r="G37" s="75"/>
      <c r="H37" s="76"/>
      <c r="I37" s="76"/>
      <c r="J37" s="76"/>
      <c r="K37" s="76"/>
      <c r="L37" s="76"/>
      <c r="M37" s="76"/>
    </row>
    <row r="38" spans="1:29">
      <c r="A38" s="77">
        <f>AVERAGE(A6,A8,A10,A12,A14,A16,A18,A21,A23,A25)</f>
        <v>1707.1</v>
      </c>
      <c r="B38" s="210"/>
      <c r="F38" s="74"/>
      <c r="G38" s="75"/>
      <c r="H38" s="76"/>
      <c r="I38" s="76"/>
      <c r="J38" s="76"/>
      <c r="K38" s="76"/>
      <c r="L38" s="76"/>
      <c r="M38" s="76"/>
    </row>
    <row r="39" spans="1:29">
      <c r="A39" s="78"/>
      <c r="B39" s="213"/>
      <c r="F39" s="74"/>
      <c r="G39" s="75"/>
      <c r="H39" s="76"/>
      <c r="I39" s="76"/>
      <c r="J39" s="76"/>
      <c r="K39" s="76"/>
      <c r="L39" s="76"/>
      <c r="M39" s="76"/>
    </row>
    <row r="40" spans="1:29">
      <c r="A40" s="73" t="s">
        <v>18</v>
      </c>
      <c r="B40" s="212"/>
      <c r="F40" s="76">
        <v>6</v>
      </c>
      <c r="G40" s="75"/>
      <c r="H40" s="76">
        <v>6</v>
      </c>
      <c r="I40" s="76"/>
      <c r="J40" s="76">
        <v>5</v>
      </c>
      <c r="K40" s="76"/>
      <c r="L40" s="76">
        <v>6</v>
      </c>
      <c r="M40" s="76"/>
      <c r="N40" s="47">
        <v>6</v>
      </c>
    </row>
    <row r="41" spans="1:29" s="85" customFormat="1">
      <c r="A41" s="79" t="s">
        <v>72</v>
      </c>
      <c r="B41" s="214"/>
      <c r="C41" s="80"/>
      <c r="D41" s="81"/>
      <c r="E41" s="166"/>
      <c r="F41" s="83"/>
      <c r="G41" s="84"/>
      <c r="H41" s="83"/>
      <c r="I41" s="83"/>
      <c r="J41" s="83">
        <v>1</v>
      </c>
      <c r="K41" s="83"/>
      <c r="L41" s="83"/>
      <c r="M41" s="83"/>
      <c r="N41" s="85">
        <v>1</v>
      </c>
      <c r="Z41" s="85">
        <v>1</v>
      </c>
    </row>
    <row r="42" spans="1:29" s="48" customFormat="1">
      <c r="A42" s="86" t="s">
        <v>19</v>
      </c>
      <c r="B42" s="215"/>
      <c r="C42" s="87"/>
      <c r="D42" s="53"/>
      <c r="E42" s="167"/>
      <c r="F42" s="89">
        <f>F40+F41</f>
        <v>6</v>
      </c>
      <c r="G42" s="90"/>
      <c r="H42" s="89">
        <f>F42+H40+H41</f>
        <v>12</v>
      </c>
      <c r="I42" s="89"/>
      <c r="J42" s="89">
        <f>H42+J40+J41</f>
        <v>18</v>
      </c>
      <c r="K42" s="89"/>
      <c r="L42" s="89">
        <f>J42+L40+L41</f>
        <v>24</v>
      </c>
      <c r="M42" s="89"/>
      <c r="N42" s="89">
        <f>L42+N40+N41</f>
        <v>31</v>
      </c>
      <c r="P42" s="89">
        <f>N42+P40+P41</f>
        <v>31</v>
      </c>
      <c r="Q42" s="89"/>
      <c r="R42" s="89">
        <f>P42+R40+R41</f>
        <v>31</v>
      </c>
      <c r="S42" s="89"/>
      <c r="T42" s="89">
        <f>R42+T40+T41</f>
        <v>31</v>
      </c>
      <c r="V42" s="89">
        <f>T42+V40+V41</f>
        <v>31</v>
      </c>
      <c r="W42" s="89"/>
      <c r="X42" s="89">
        <f>V42+X40+X41</f>
        <v>31</v>
      </c>
      <c r="Y42" s="89"/>
      <c r="Z42" s="89">
        <f>X42+Z40+Z41</f>
        <v>32</v>
      </c>
      <c r="AA42" s="89"/>
    </row>
    <row r="43" spans="1:29">
      <c r="F43" s="76"/>
      <c r="G43" s="76"/>
      <c r="H43" s="76"/>
      <c r="I43" s="76"/>
      <c r="J43" s="76"/>
      <c r="K43" s="76"/>
      <c r="L43" s="76"/>
      <c r="M43" s="76"/>
    </row>
    <row r="44" spans="1:29">
      <c r="F44" s="76"/>
      <c r="G44" s="76"/>
      <c r="H44" s="76"/>
      <c r="I44" s="76"/>
      <c r="J44" s="76"/>
      <c r="K44" s="76"/>
      <c r="L44" s="76"/>
      <c r="M44" s="76"/>
    </row>
    <row r="45" spans="1:29">
      <c r="F45" s="76"/>
      <c r="G45" s="76"/>
      <c r="H45" s="76"/>
      <c r="I45" s="76"/>
      <c r="J45" s="76"/>
      <c r="K45" s="76"/>
      <c r="L45" s="76"/>
      <c r="M45" s="76"/>
    </row>
    <row r="46" spans="1:29">
      <c r="F46" s="76"/>
      <c r="G46" s="76"/>
      <c r="H46" s="76"/>
      <c r="I46" s="76"/>
      <c r="J46" s="76"/>
      <c r="K46" s="76"/>
      <c r="L46" s="76"/>
      <c r="M46" s="76"/>
    </row>
    <row r="47" spans="1:29">
      <c r="F47" s="76"/>
      <c r="G47" s="76"/>
      <c r="H47" s="76"/>
      <c r="I47" s="76"/>
      <c r="J47" s="76"/>
      <c r="K47" s="76"/>
      <c r="L47" s="76"/>
      <c r="M47" s="76"/>
    </row>
  </sheetData>
  <mergeCells count="233">
    <mergeCell ref="S20:S21"/>
    <mergeCell ref="S26:S27"/>
    <mergeCell ref="W24:W25"/>
    <mergeCell ref="Y24:Y25"/>
    <mergeCell ref="S24:S25"/>
    <mergeCell ref="W17:W18"/>
    <mergeCell ref="Y9:Y10"/>
    <mergeCell ref="W13:W14"/>
    <mergeCell ref="U11:U12"/>
    <mergeCell ref="U17:U18"/>
    <mergeCell ref="S17:S18"/>
    <mergeCell ref="U9:U10"/>
    <mergeCell ref="S11:S12"/>
    <mergeCell ref="AA26:AA27"/>
    <mergeCell ref="AA22:AA23"/>
    <mergeCell ref="U22:U23"/>
    <mergeCell ref="W22:W23"/>
    <mergeCell ref="Y22:Y23"/>
    <mergeCell ref="U26:U27"/>
    <mergeCell ref="W26:W27"/>
    <mergeCell ref="U24:U25"/>
    <mergeCell ref="Y26:Y27"/>
    <mergeCell ref="AC5:AC6"/>
    <mergeCell ref="AC7:AC8"/>
    <mergeCell ref="AC9:AC10"/>
    <mergeCell ref="AC11:AC12"/>
    <mergeCell ref="AC15:AC16"/>
    <mergeCell ref="AC17:AC18"/>
    <mergeCell ref="AA11:AA12"/>
    <mergeCell ref="W11:W12"/>
    <mergeCell ref="Y11:Y12"/>
    <mergeCell ref="AA9:AA10"/>
    <mergeCell ref="AA17:AA18"/>
    <mergeCell ref="AA15:AA16"/>
    <mergeCell ref="Y15:Y16"/>
    <mergeCell ref="W15:W16"/>
    <mergeCell ref="W7:W8"/>
    <mergeCell ref="Y7:Y8"/>
    <mergeCell ref="Y13:Y14"/>
    <mergeCell ref="AA13:AA14"/>
    <mergeCell ref="AC13:AC14"/>
    <mergeCell ref="AA7:AA8"/>
    <mergeCell ref="W9:W10"/>
    <mergeCell ref="Y17:Y18"/>
    <mergeCell ref="AC20:AC21"/>
    <mergeCell ref="W34:W35"/>
    <mergeCell ref="Y34:Y35"/>
    <mergeCell ref="AA34:AA35"/>
    <mergeCell ref="AC32:AC33"/>
    <mergeCell ref="AA28:AA29"/>
    <mergeCell ref="AA24:AA25"/>
    <mergeCell ref="AA20:AA21"/>
    <mergeCell ref="U28:U29"/>
    <mergeCell ref="Y20:Y21"/>
    <mergeCell ref="AC22:AC23"/>
    <mergeCell ref="AC24:AC25"/>
    <mergeCell ref="AC26:AC27"/>
    <mergeCell ref="AC28:AC29"/>
    <mergeCell ref="AC30:AC31"/>
    <mergeCell ref="AC34:AC35"/>
    <mergeCell ref="U20:U21"/>
    <mergeCell ref="W20:W21"/>
    <mergeCell ref="AA32:AA33"/>
    <mergeCell ref="Y30:Y31"/>
    <mergeCell ref="AA30:AA31"/>
    <mergeCell ref="W30:W31"/>
    <mergeCell ref="W28:W29"/>
    <mergeCell ref="U30:U31"/>
    <mergeCell ref="F3:G3"/>
    <mergeCell ref="H3:I3"/>
    <mergeCell ref="J3:K3"/>
    <mergeCell ref="L3:M3"/>
    <mergeCell ref="N3:O3"/>
    <mergeCell ref="M5:M6"/>
    <mergeCell ref="Q5:Q6"/>
    <mergeCell ref="G5:G6"/>
    <mergeCell ref="G7:G8"/>
    <mergeCell ref="L4:M4"/>
    <mergeCell ref="N4:O4"/>
    <mergeCell ref="P3:Q3"/>
    <mergeCell ref="J4:K4"/>
    <mergeCell ref="O7:O8"/>
    <mergeCell ref="I5:I6"/>
    <mergeCell ref="K5:K6"/>
    <mergeCell ref="U7:U8"/>
    <mergeCell ref="O15:O16"/>
    <mergeCell ref="Q9:Q10"/>
    <mergeCell ref="P4:Q4"/>
    <mergeCell ref="F4:G4"/>
    <mergeCell ref="H4:I4"/>
    <mergeCell ref="Q11:Q12"/>
    <mergeCell ref="Q15:Q16"/>
    <mergeCell ref="K15:K16"/>
    <mergeCell ref="M11:M12"/>
    <mergeCell ref="Q13:Q14"/>
    <mergeCell ref="U15:U16"/>
    <mergeCell ref="U13:U14"/>
    <mergeCell ref="G9:G10"/>
    <mergeCell ref="I9:I10"/>
    <mergeCell ref="G15:G16"/>
    <mergeCell ref="K9:K10"/>
    <mergeCell ref="G11:G12"/>
    <mergeCell ref="K11:K12"/>
    <mergeCell ref="M9:M10"/>
    <mergeCell ref="O9:O10"/>
    <mergeCell ref="I11:I12"/>
    <mergeCell ref="O11:O12"/>
    <mergeCell ref="G13:G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3:B3"/>
    <mergeCell ref="A5:B5"/>
    <mergeCell ref="A7:B7"/>
    <mergeCell ref="A9:B9"/>
    <mergeCell ref="A11:B11"/>
    <mergeCell ref="M22:M23"/>
    <mergeCell ref="O22:O23"/>
    <mergeCell ref="Q22:Q23"/>
    <mergeCell ref="S22:S23"/>
    <mergeCell ref="I22:I23"/>
    <mergeCell ref="K22:K23"/>
    <mergeCell ref="E22:E23"/>
    <mergeCell ref="A15:B15"/>
    <mergeCell ref="G22:G23"/>
    <mergeCell ref="I15:I16"/>
    <mergeCell ref="O5:O6"/>
    <mergeCell ref="Q7:Q8"/>
    <mergeCell ref="S7:S8"/>
    <mergeCell ref="I7:I8"/>
    <mergeCell ref="K7:K8"/>
    <mergeCell ref="M7:M8"/>
    <mergeCell ref="S15:S16"/>
    <mergeCell ref="S9:S10"/>
    <mergeCell ref="S13:S14"/>
    <mergeCell ref="S34:S35"/>
    <mergeCell ref="U34:U35"/>
    <mergeCell ref="Y32:Y33"/>
    <mergeCell ref="S32:S33"/>
    <mergeCell ref="U32:U33"/>
    <mergeCell ref="W32:W33"/>
    <mergeCell ref="S28:S29"/>
    <mergeCell ref="G34:G35"/>
    <mergeCell ref="I34:I35"/>
    <mergeCell ref="M28:M29"/>
    <mergeCell ref="Q34:Q35"/>
    <mergeCell ref="G32:G33"/>
    <mergeCell ref="M32:M33"/>
    <mergeCell ref="G28:G29"/>
    <mergeCell ref="I28:I29"/>
    <mergeCell ref="I32:I33"/>
    <mergeCell ref="S30:S31"/>
    <mergeCell ref="Y28:Y29"/>
    <mergeCell ref="M24:M25"/>
    <mergeCell ref="M20:M21"/>
    <mergeCell ref="I26:I27"/>
    <mergeCell ref="G26:G27"/>
    <mergeCell ref="K17:K18"/>
    <mergeCell ref="M17:M18"/>
    <mergeCell ref="M15:M16"/>
    <mergeCell ref="Q24:Q25"/>
    <mergeCell ref="O32:O33"/>
    <mergeCell ref="Q32:Q33"/>
    <mergeCell ref="K32:K33"/>
    <mergeCell ref="G17:G18"/>
    <mergeCell ref="I30:I31"/>
    <mergeCell ref="K30:K31"/>
    <mergeCell ref="M30:M31"/>
    <mergeCell ref="Q20:Q21"/>
    <mergeCell ref="Q17:Q18"/>
    <mergeCell ref="I24:I25"/>
    <mergeCell ref="O20:O21"/>
    <mergeCell ref="I13:I14"/>
    <mergeCell ref="K13:K14"/>
    <mergeCell ref="M13:M14"/>
    <mergeCell ref="O13:O14"/>
    <mergeCell ref="O17:O18"/>
    <mergeCell ref="I17:I18"/>
    <mergeCell ref="G20:G21"/>
    <mergeCell ref="I20:I21"/>
    <mergeCell ref="K20:K21"/>
    <mergeCell ref="A34:B34"/>
    <mergeCell ref="E24:E25"/>
    <mergeCell ref="E26:E27"/>
    <mergeCell ref="A24:B24"/>
    <mergeCell ref="E28:E29"/>
    <mergeCell ref="E32:E33"/>
    <mergeCell ref="E34:E35"/>
    <mergeCell ref="O26:O27"/>
    <mergeCell ref="Q26:Q27"/>
    <mergeCell ref="O34:O35"/>
    <mergeCell ref="O30:O31"/>
    <mergeCell ref="M34:M35"/>
    <mergeCell ref="Q30:Q31"/>
    <mergeCell ref="M26:M27"/>
    <mergeCell ref="K34:K35"/>
    <mergeCell ref="A32:B32"/>
    <mergeCell ref="K24:K25"/>
    <mergeCell ref="K26:K27"/>
    <mergeCell ref="O28:O29"/>
    <mergeCell ref="Q28:Q29"/>
    <mergeCell ref="K28:K29"/>
    <mergeCell ref="G30:G31"/>
    <mergeCell ref="G24:G25"/>
    <mergeCell ref="O24:O25"/>
    <mergeCell ref="E5:E6"/>
    <mergeCell ref="E7:E8"/>
    <mergeCell ref="E9:E10"/>
    <mergeCell ref="E11:E12"/>
    <mergeCell ref="E15:E16"/>
    <mergeCell ref="E20:E21"/>
    <mergeCell ref="A30:B30"/>
    <mergeCell ref="E30:E31"/>
    <mergeCell ref="E17:E18"/>
    <mergeCell ref="A26:B26"/>
    <mergeCell ref="A28:B28"/>
    <mergeCell ref="A20:B20"/>
    <mergeCell ref="A22:B22"/>
    <mergeCell ref="A17:B17"/>
    <mergeCell ref="A13:B13"/>
    <mergeCell ref="E13:E1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"/>
  <sheetViews>
    <sheetView topLeftCell="A7" zoomScale="80" zoomScaleNormal="80" workbookViewId="0">
      <selection activeCell="A30" sqref="A30:C30"/>
    </sheetView>
  </sheetViews>
  <sheetFormatPr defaultRowHeight="14.5"/>
  <cols>
    <col min="1" max="1" width="11.26953125" customWidth="1"/>
    <col min="2" max="2" width="12.26953125" customWidth="1"/>
    <col min="3" max="3" width="4.453125" style="255" bestFit="1" customWidth="1"/>
    <col min="4" max="4" width="3.1796875" customWidth="1"/>
    <col min="5" max="6" width="12.26953125" customWidth="1"/>
    <col min="7" max="7" width="4.453125" customWidth="1"/>
    <col min="8" max="8" width="3.1796875" customWidth="1"/>
    <col min="9" max="10" width="13.26953125" customWidth="1"/>
    <col min="11" max="11" width="4.453125" customWidth="1"/>
    <col min="12" max="12" width="3.1796875" customWidth="1"/>
    <col min="13" max="14" width="13.1796875" customWidth="1"/>
    <col min="15" max="15" width="4.453125" customWidth="1"/>
  </cols>
  <sheetData>
    <row r="1" spans="1:15">
      <c r="A1" s="29" t="s">
        <v>71</v>
      </c>
    </row>
    <row r="3" spans="1:15">
      <c r="A3" s="26" t="s">
        <v>62</v>
      </c>
      <c r="E3" s="26" t="s">
        <v>8</v>
      </c>
      <c r="I3" s="26" t="s">
        <v>11</v>
      </c>
      <c r="M3" s="26" t="s">
        <v>14</v>
      </c>
    </row>
    <row r="4" spans="1:15">
      <c r="A4" t="s">
        <v>183</v>
      </c>
      <c r="B4" t="s">
        <v>195</v>
      </c>
      <c r="C4" s="255" t="s">
        <v>196</v>
      </c>
      <c r="E4" t="s">
        <v>172</v>
      </c>
      <c r="F4" t="s">
        <v>195</v>
      </c>
      <c r="G4" t="s">
        <v>196</v>
      </c>
      <c r="K4" s="27"/>
      <c r="O4" s="27"/>
    </row>
    <row r="5" spans="1:15">
      <c r="A5" t="s">
        <v>90</v>
      </c>
      <c r="B5" t="s">
        <v>150</v>
      </c>
      <c r="C5" s="255" t="s">
        <v>197</v>
      </c>
      <c r="E5" t="s">
        <v>210</v>
      </c>
      <c r="F5" t="s">
        <v>183</v>
      </c>
      <c r="G5" t="s">
        <v>198</v>
      </c>
      <c r="O5" s="27"/>
    </row>
    <row r="6" spans="1:15">
      <c r="A6" t="s">
        <v>94</v>
      </c>
      <c r="B6" t="s">
        <v>172</v>
      </c>
      <c r="C6" s="255" t="s">
        <v>196</v>
      </c>
      <c r="E6" t="s">
        <v>150</v>
      </c>
      <c r="F6" t="s">
        <v>176</v>
      </c>
      <c r="G6" t="s">
        <v>198</v>
      </c>
      <c r="K6" s="27"/>
      <c r="O6" s="27"/>
    </row>
    <row r="7" spans="1:15">
      <c r="A7" t="s">
        <v>173</v>
      </c>
      <c r="B7" t="s">
        <v>199</v>
      </c>
      <c r="C7" s="255" t="s">
        <v>198</v>
      </c>
      <c r="E7" t="s">
        <v>207</v>
      </c>
      <c r="F7" t="s">
        <v>94</v>
      </c>
      <c r="G7" t="s">
        <v>196</v>
      </c>
      <c r="O7" s="27"/>
    </row>
    <row r="8" spans="1:15">
      <c r="A8" t="s">
        <v>95</v>
      </c>
      <c r="B8" t="s">
        <v>180</v>
      </c>
      <c r="C8" s="255" t="s">
        <v>198</v>
      </c>
      <c r="E8" t="s">
        <v>151</v>
      </c>
      <c r="F8" t="s">
        <v>199</v>
      </c>
      <c r="G8" t="s">
        <v>196</v>
      </c>
      <c r="K8" s="27"/>
      <c r="O8" s="27"/>
    </row>
    <row r="9" spans="1:15">
      <c r="A9" t="s">
        <v>152</v>
      </c>
      <c r="B9" t="s">
        <v>176</v>
      </c>
      <c r="C9" s="255" t="s">
        <v>198</v>
      </c>
      <c r="E9" t="s">
        <v>152</v>
      </c>
      <c r="F9" t="s">
        <v>180</v>
      </c>
      <c r="G9" t="s">
        <v>196</v>
      </c>
      <c r="K9" s="27"/>
      <c r="O9" s="27"/>
    </row>
    <row r="10" spans="1:15">
      <c r="C10" s="256"/>
      <c r="E10" s="29"/>
      <c r="F10" s="29"/>
      <c r="G10" s="30"/>
    </row>
    <row r="11" spans="1:15">
      <c r="A11" s="29"/>
      <c r="B11" s="29"/>
      <c r="C11" s="257"/>
      <c r="O11" s="27"/>
    </row>
    <row r="12" spans="1:15">
      <c r="I12" s="116"/>
    </row>
    <row r="13" spans="1:15">
      <c r="A13" s="26" t="s">
        <v>63</v>
      </c>
      <c r="E13" s="26" t="s">
        <v>70</v>
      </c>
      <c r="I13" s="26" t="s">
        <v>12</v>
      </c>
      <c r="M13" s="26" t="s">
        <v>15</v>
      </c>
    </row>
    <row r="14" spans="1:15">
      <c r="A14" t="s">
        <v>195</v>
      </c>
      <c r="B14" t="s">
        <v>172</v>
      </c>
      <c r="C14" s="255" t="s">
        <v>198</v>
      </c>
      <c r="E14" t="s">
        <v>195</v>
      </c>
      <c r="F14" t="s">
        <v>95</v>
      </c>
      <c r="G14" t="s">
        <v>198</v>
      </c>
      <c r="K14" s="27"/>
      <c r="O14" s="27"/>
    </row>
    <row r="15" spans="1:15">
      <c r="A15" t="s">
        <v>183</v>
      </c>
      <c r="B15" t="s">
        <v>90</v>
      </c>
      <c r="C15" s="255" t="s">
        <v>198</v>
      </c>
      <c r="E15" t="s">
        <v>150</v>
      </c>
      <c r="F15" t="s">
        <v>90</v>
      </c>
      <c r="G15" t="s">
        <v>196</v>
      </c>
      <c r="K15" s="27"/>
      <c r="O15" s="27"/>
    </row>
    <row r="16" spans="1:15">
      <c r="A16" t="s">
        <v>150</v>
      </c>
      <c r="B16" t="s">
        <v>94</v>
      </c>
      <c r="C16" s="255" t="s">
        <v>197</v>
      </c>
      <c r="E16" t="s">
        <v>183</v>
      </c>
      <c r="F16" t="s">
        <v>172</v>
      </c>
      <c r="G16" t="s">
        <v>196</v>
      </c>
      <c r="O16" s="27"/>
    </row>
    <row r="17" spans="1:15">
      <c r="A17" t="s">
        <v>173</v>
      </c>
      <c r="B17" t="s">
        <v>95</v>
      </c>
      <c r="C17" s="255" t="s">
        <v>197</v>
      </c>
      <c r="E17" t="s">
        <v>176</v>
      </c>
      <c r="F17" t="s">
        <v>207</v>
      </c>
      <c r="G17" t="s">
        <v>196</v>
      </c>
      <c r="K17" s="27"/>
      <c r="O17" s="27"/>
    </row>
    <row r="18" spans="1:15">
      <c r="A18" t="s">
        <v>152</v>
      </c>
      <c r="B18" t="s">
        <v>207</v>
      </c>
      <c r="C18" s="255" t="s">
        <v>205</v>
      </c>
      <c r="E18" t="s">
        <v>151</v>
      </c>
      <c r="F18" t="s">
        <v>152</v>
      </c>
      <c r="G18" t="s">
        <v>198</v>
      </c>
      <c r="K18" s="27"/>
      <c r="O18" s="27"/>
    </row>
    <row r="19" spans="1:15">
      <c r="A19" t="s">
        <v>180</v>
      </c>
      <c r="B19" t="s">
        <v>176</v>
      </c>
      <c r="C19" s="255" t="s">
        <v>196</v>
      </c>
      <c r="E19" s="29" t="s">
        <v>180</v>
      </c>
      <c r="F19" s="29" t="s">
        <v>94</v>
      </c>
      <c r="G19" s="29" t="s">
        <v>198</v>
      </c>
      <c r="K19" s="27"/>
      <c r="O19" s="27"/>
    </row>
    <row r="20" spans="1:15">
      <c r="E20" s="29"/>
      <c r="F20" s="29"/>
      <c r="G20" s="30"/>
      <c r="I20" s="29"/>
      <c r="J20" s="29"/>
      <c r="K20" s="30"/>
      <c r="M20" s="29" t="s">
        <v>176</v>
      </c>
      <c r="N20" s="29" t="s">
        <v>180</v>
      </c>
      <c r="O20" s="29" t="s">
        <v>198</v>
      </c>
    </row>
    <row r="23" spans="1:15">
      <c r="A23" s="26" t="s">
        <v>7</v>
      </c>
      <c r="E23" s="26" t="s">
        <v>10</v>
      </c>
      <c r="I23" s="26" t="s">
        <v>13</v>
      </c>
    </row>
    <row r="24" spans="1:15">
      <c r="A24" t="s">
        <v>195</v>
      </c>
      <c r="B24" t="s">
        <v>150</v>
      </c>
      <c r="C24" s="255" t="s">
        <v>198</v>
      </c>
    </row>
    <row r="25" spans="1:15">
      <c r="A25" t="s">
        <v>172</v>
      </c>
      <c r="B25" t="s">
        <v>183</v>
      </c>
      <c r="C25" s="255" t="s">
        <v>197</v>
      </c>
    </row>
    <row r="26" spans="1:15">
      <c r="A26" t="s">
        <v>206</v>
      </c>
      <c r="B26" t="s">
        <v>95</v>
      </c>
      <c r="C26" s="255" t="s">
        <v>205</v>
      </c>
    </row>
    <row r="27" spans="1:15">
      <c r="A27" t="s">
        <v>199</v>
      </c>
      <c r="B27" t="s">
        <v>152</v>
      </c>
      <c r="C27" s="255" t="s">
        <v>198</v>
      </c>
    </row>
    <row r="28" spans="1:15">
      <c r="A28" t="s">
        <v>176</v>
      </c>
      <c r="B28" t="s">
        <v>151</v>
      </c>
      <c r="C28" s="255" t="s">
        <v>198</v>
      </c>
    </row>
    <row r="29" spans="1:15">
      <c r="A29" t="s">
        <v>180</v>
      </c>
      <c r="B29" t="s">
        <v>173</v>
      </c>
      <c r="C29" t="s">
        <v>196</v>
      </c>
    </row>
    <row r="30" spans="1:15">
      <c r="A30" s="29" t="s">
        <v>90</v>
      </c>
      <c r="B30" s="29" t="s">
        <v>207</v>
      </c>
      <c r="C30" s="29" t="s">
        <v>198</v>
      </c>
    </row>
    <row r="31" spans="1:15">
      <c r="A31" s="29"/>
      <c r="B31" s="29"/>
      <c r="C31" s="257"/>
      <c r="E31" s="29"/>
      <c r="F31" s="29"/>
      <c r="G31" s="30"/>
    </row>
    <row r="33" spans="1:11">
      <c r="I33" s="26"/>
    </row>
    <row r="35" spans="1:11">
      <c r="K35" s="27"/>
    </row>
    <row r="39" spans="1:11">
      <c r="K39" s="27"/>
    </row>
    <row r="41" spans="1:11">
      <c r="A41" s="116"/>
      <c r="B41" s="116"/>
      <c r="C41" s="258"/>
      <c r="G41" s="27"/>
    </row>
    <row r="42" spans="1:11">
      <c r="A42" s="29"/>
      <c r="B42" s="29"/>
      <c r="C42" s="257"/>
      <c r="H42" s="116"/>
      <c r="I42" s="116"/>
      <c r="J42" s="117"/>
      <c r="K42" s="116"/>
    </row>
    <row r="43" spans="1:11">
      <c r="A43" s="29"/>
      <c r="B43" s="29"/>
      <c r="C43" s="257"/>
    </row>
    <row r="44" spans="1:11">
      <c r="A44" s="29"/>
      <c r="B44" s="29"/>
      <c r="C44" s="257"/>
      <c r="I44" s="26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2"/>
  <sheetViews>
    <sheetView showGridLines="0" workbookViewId="0">
      <pane ySplit="8" topLeftCell="A24" activePane="bottomLeft" state="frozen"/>
      <selection pane="bottomLeft" activeCell="K37" sqref="K37"/>
    </sheetView>
  </sheetViews>
  <sheetFormatPr defaultRowHeight="14.5"/>
  <cols>
    <col min="1" max="1" width="3.453125" bestFit="1" customWidth="1"/>
    <col min="2" max="2" width="18.1796875" customWidth="1"/>
    <col min="3" max="11" width="3.453125" customWidth="1"/>
    <col min="12" max="14" width="3.453125" bestFit="1" customWidth="1"/>
    <col min="15" max="15" width="3.453125" customWidth="1"/>
    <col min="16" max="18" width="3.453125" bestFit="1" customWidth="1"/>
    <col min="19" max="20" width="3.453125" customWidth="1"/>
    <col min="21" max="21" width="5" bestFit="1" customWidth="1"/>
    <col min="22" max="22" width="8.26953125" customWidth="1"/>
    <col min="23" max="23" width="9.1796875" bestFit="1" customWidth="1"/>
  </cols>
  <sheetData>
    <row r="1" spans="1:23" ht="18.5">
      <c r="A1" s="97" t="s">
        <v>123</v>
      </c>
    </row>
    <row r="3" spans="1:23">
      <c r="A3" s="134"/>
      <c r="B3" t="s">
        <v>170</v>
      </c>
    </row>
    <row r="4" spans="1:23">
      <c r="B4" t="s">
        <v>171</v>
      </c>
    </row>
    <row r="5" spans="1:23" ht="8.15" customHeight="1"/>
    <row r="6" spans="1:23">
      <c r="A6" s="135"/>
      <c r="B6" t="s">
        <v>169</v>
      </c>
    </row>
    <row r="7" spans="1:23" ht="15" thickBot="1">
      <c r="W7" s="155" t="s">
        <v>126</v>
      </c>
    </row>
    <row r="8" spans="1:23" ht="15" thickBot="1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/>
      <c r="R8" s="7"/>
      <c r="S8" s="7"/>
      <c r="T8" s="28"/>
      <c r="U8" s="157" t="s">
        <v>60</v>
      </c>
      <c r="V8" s="154" t="s">
        <v>61</v>
      </c>
      <c r="W8" s="156" t="s">
        <v>127</v>
      </c>
    </row>
    <row r="9" spans="1:23" ht="15.65" customHeight="1">
      <c r="A9" s="4" t="s">
        <v>20</v>
      </c>
      <c r="B9" s="124" t="s">
        <v>42</v>
      </c>
      <c r="C9" s="228"/>
      <c r="D9" s="15"/>
      <c r="E9" s="15">
        <v>1</v>
      </c>
      <c r="F9" s="15"/>
      <c r="G9" s="15">
        <v>1</v>
      </c>
      <c r="H9" s="127"/>
      <c r="I9" s="127"/>
      <c r="J9" s="127"/>
      <c r="K9" s="127"/>
      <c r="L9" s="127">
        <v>1</v>
      </c>
      <c r="M9" s="131"/>
      <c r="N9" s="131"/>
      <c r="O9" s="131"/>
      <c r="P9" s="131"/>
      <c r="Q9" s="226"/>
      <c r="R9" s="226"/>
      <c r="S9" s="226"/>
      <c r="T9" s="12"/>
      <c r="U9" s="158">
        <f t="shared" ref="U9:U40" si="0">SUM(C9:S9)</f>
        <v>3</v>
      </c>
      <c r="V9" s="319">
        <f>U9+U10</f>
        <v>5</v>
      </c>
      <c r="W9" s="313">
        <f>SUM(C9:L10)</f>
        <v>5</v>
      </c>
    </row>
    <row r="10" spans="1:23" ht="16" customHeight="1" thickBot="1">
      <c r="A10" s="5"/>
      <c r="B10" s="125">
        <v>2067</v>
      </c>
      <c r="C10" s="25"/>
      <c r="D10" s="19"/>
      <c r="E10" s="19">
        <v>1</v>
      </c>
      <c r="F10" s="19">
        <v>1</v>
      </c>
      <c r="G10" s="19"/>
      <c r="H10" s="126"/>
      <c r="I10" s="126"/>
      <c r="J10" s="126"/>
      <c r="K10" s="126"/>
      <c r="L10" s="126"/>
      <c r="M10" s="130"/>
      <c r="N10" s="130"/>
      <c r="O10" s="130"/>
      <c r="P10" s="130"/>
      <c r="Q10" s="225"/>
      <c r="R10" s="225"/>
      <c r="S10" s="225"/>
      <c r="T10" s="10"/>
      <c r="U10" s="159">
        <f t="shared" si="0"/>
        <v>2</v>
      </c>
      <c r="V10" s="320"/>
      <c r="W10" s="314"/>
    </row>
    <row r="11" spans="1:23" ht="15.65" customHeight="1">
      <c r="A11" s="8" t="s">
        <v>21</v>
      </c>
      <c r="B11" s="124" t="s">
        <v>46</v>
      </c>
      <c r="C11" s="13"/>
      <c r="D11" s="14"/>
      <c r="E11" s="15"/>
      <c r="F11" s="15"/>
      <c r="G11" s="15">
        <v>0.5</v>
      </c>
      <c r="H11" s="15"/>
      <c r="I11" s="15">
        <v>1</v>
      </c>
      <c r="J11" s="226"/>
      <c r="K11" s="226"/>
      <c r="L11" s="127"/>
      <c r="M11" s="131"/>
      <c r="N11" s="131"/>
      <c r="O11" s="131"/>
      <c r="P11" s="131"/>
      <c r="Q11" s="226"/>
      <c r="R11" s="226"/>
      <c r="S11" s="226"/>
      <c r="T11" s="12"/>
      <c r="U11" s="158">
        <f t="shared" si="0"/>
        <v>1.5</v>
      </c>
      <c r="V11" s="315">
        <f>U11+U12</f>
        <v>2.5</v>
      </c>
      <c r="W11" s="313">
        <f>SUM(C11:L12)</f>
        <v>2.5</v>
      </c>
    </row>
    <row r="12" spans="1:23" ht="16" customHeight="1" thickBot="1">
      <c r="A12" s="9"/>
      <c r="B12" s="125">
        <v>1885</v>
      </c>
      <c r="C12" s="22"/>
      <c r="D12" s="24"/>
      <c r="E12" s="23"/>
      <c r="F12" s="23">
        <v>0</v>
      </c>
      <c r="G12" s="23">
        <v>1</v>
      </c>
      <c r="H12" s="23"/>
      <c r="I12" s="23"/>
      <c r="J12" s="227"/>
      <c r="K12" s="227"/>
      <c r="L12" s="128"/>
      <c r="M12" s="132"/>
      <c r="N12" s="132"/>
      <c r="O12" s="132"/>
      <c r="P12" s="132"/>
      <c r="Q12" s="227"/>
      <c r="R12" s="227"/>
      <c r="S12" s="227"/>
      <c r="T12" s="10"/>
      <c r="U12" s="159">
        <f t="shared" si="0"/>
        <v>1</v>
      </c>
      <c r="V12" s="316"/>
      <c r="W12" s="314"/>
    </row>
    <row r="13" spans="1:23" ht="15.65" customHeight="1">
      <c r="A13" s="4" t="s">
        <v>22</v>
      </c>
      <c r="B13" s="124" t="s">
        <v>51</v>
      </c>
      <c r="C13" s="16">
        <v>0</v>
      </c>
      <c r="D13" s="11"/>
      <c r="E13" s="17"/>
      <c r="F13" s="11">
        <v>0.5</v>
      </c>
      <c r="G13" s="11"/>
      <c r="H13" s="11"/>
      <c r="I13" s="11"/>
      <c r="J13" s="224"/>
      <c r="K13" s="224"/>
      <c r="L13" s="224"/>
      <c r="M13" s="129"/>
      <c r="N13" s="129"/>
      <c r="O13" s="129"/>
      <c r="P13" s="129"/>
      <c r="Q13" s="224"/>
      <c r="R13" s="224"/>
      <c r="S13" s="224"/>
      <c r="T13" s="12"/>
      <c r="U13" s="158">
        <f t="shared" si="0"/>
        <v>0.5</v>
      </c>
      <c r="V13" s="317">
        <f>U13+U14</f>
        <v>2.5</v>
      </c>
      <c r="W13" s="313">
        <f>SUM(C13:L14)</f>
        <v>2.5</v>
      </c>
    </row>
    <row r="14" spans="1:23" ht="16" customHeight="1" thickBot="1">
      <c r="A14" s="5"/>
      <c r="B14" s="125">
        <v>1786</v>
      </c>
      <c r="C14" s="18">
        <v>0</v>
      </c>
      <c r="D14" s="19"/>
      <c r="E14" s="21"/>
      <c r="F14" s="19">
        <v>1</v>
      </c>
      <c r="G14" s="19"/>
      <c r="H14" s="19">
        <v>1</v>
      </c>
      <c r="I14" s="19"/>
      <c r="J14" s="225"/>
      <c r="K14" s="225"/>
      <c r="L14" s="225"/>
      <c r="M14" s="130"/>
      <c r="N14" s="130"/>
      <c r="O14" s="130"/>
      <c r="P14" s="130"/>
      <c r="Q14" s="225"/>
      <c r="R14" s="225"/>
      <c r="S14" s="225"/>
      <c r="T14" s="10"/>
      <c r="U14" s="159">
        <f t="shared" si="0"/>
        <v>2</v>
      </c>
      <c r="V14" s="318"/>
      <c r="W14" s="314"/>
    </row>
    <row r="15" spans="1:23" ht="15.65" customHeight="1">
      <c r="A15" s="8" t="s">
        <v>23</v>
      </c>
      <c r="B15" s="124" t="s">
        <v>184</v>
      </c>
      <c r="C15" s="13">
        <v>0</v>
      </c>
      <c r="D15" s="15">
        <v>1</v>
      </c>
      <c r="E15" s="15">
        <v>0</v>
      </c>
      <c r="F15" s="14"/>
      <c r="G15" s="15"/>
      <c r="H15" s="15"/>
      <c r="I15" s="15"/>
      <c r="J15" s="15"/>
      <c r="K15" s="226"/>
      <c r="L15" s="226"/>
      <c r="M15" s="131"/>
      <c r="N15" s="131"/>
      <c r="O15" s="131"/>
      <c r="P15" s="131"/>
      <c r="Q15" s="226"/>
      <c r="R15" s="226"/>
      <c r="S15" s="226"/>
      <c r="T15" s="12"/>
      <c r="U15" s="158">
        <f t="shared" si="0"/>
        <v>1</v>
      </c>
      <c r="V15" s="315">
        <f>U15+U16</f>
        <v>1.5</v>
      </c>
      <c r="W15" s="313">
        <f>SUM(C15:L16)</f>
        <v>1.5</v>
      </c>
    </row>
    <row r="16" spans="1:23" ht="16" customHeight="1" thickBot="1">
      <c r="A16" s="9"/>
      <c r="B16" s="223" t="s">
        <v>222</v>
      </c>
      <c r="C16" s="22"/>
      <c r="D16" s="23"/>
      <c r="E16" s="23">
        <v>0.5</v>
      </c>
      <c r="F16" s="24"/>
      <c r="G16" s="23"/>
      <c r="H16" s="23"/>
      <c r="I16" s="23"/>
      <c r="J16" s="23"/>
      <c r="K16" s="227"/>
      <c r="L16" s="227">
        <v>0</v>
      </c>
      <c r="M16" s="132"/>
      <c r="N16" s="132"/>
      <c r="O16" s="132"/>
      <c r="P16" s="132"/>
      <c r="Q16" s="227"/>
      <c r="R16" s="227"/>
      <c r="S16" s="227"/>
      <c r="T16" s="10"/>
      <c r="U16" s="159">
        <f t="shared" si="0"/>
        <v>0.5</v>
      </c>
      <c r="V16" s="316"/>
      <c r="W16" s="314"/>
    </row>
    <row r="17" spans="1:23" ht="15.65" customHeight="1">
      <c r="A17" s="4" t="s">
        <v>24</v>
      </c>
      <c r="B17" s="124" t="s">
        <v>156</v>
      </c>
      <c r="C17" s="16"/>
      <c r="D17" s="11">
        <v>0</v>
      </c>
      <c r="E17" s="11"/>
      <c r="F17" s="11"/>
      <c r="G17" s="17"/>
      <c r="H17" s="11">
        <v>0.5</v>
      </c>
      <c r="I17" s="11"/>
      <c r="J17" s="11"/>
      <c r="K17" s="11"/>
      <c r="L17" s="224"/>
      <c r="M17" s="129">
        <v>1</v>
      </c>
      <c r="N17" s="129"/>
      <c r="O17" s="129"/>
      <c r="P17" s="129"/>
      <c r="Q17" s="224"/>
      <c r="R17" s="224"/>
      <c r="S17" s="224"/>
      <c r="T17" s="12"/>
      <c r="U17" s="158">
        <f t="shared" si="0"/>
        <v>1.5</v>
      </c>
      <c r="V17" s="317">
        <f>U17+U18</f>
        <v>2</v>
      </c>
      <c r="W17" s="313">
        <f>SUM(C17:L18)</f>
        <v>1</v>
      </c>
    </row>
    <row r="18" spans="1:23" ht="16" customHeight="1" thickBot="1">
      <c r="A18" s="5"/>
      <c r="B18" s="125">
        <v>1775</v>
      </c>
      <c r="C18" s="18">
        <v>0</v>
      </c>
      <c r="D18" s="19">
        <v>0.5</v>
      </c>
      <c r="E18" s="19"/>
      <c r="F18" s="19"/>
      <c r="G18" s="21"/>
      <c r="H18" s="19"/>
      <c r="I18" s="19"/>
      <c r="J18" s="19"/>
      <c r="K18" s="19"/>
      <c r="L18" s="225"/>
      <c r="M18" s="130"/>
      <c r="N18" s="130"/>
      <c r="O18" s="130"/>
      <c r="P18" s="130"/>
      <c r="Q18" s="225"/>
      <c r="R18" s="225"/>
      <c r="S18" s="225"/>
      <c r="T18" s="10"/>
      <c r="U18" s="159">
        <f t="shared" si="0"/>
        <v>0.5</v>
      </c>
      <c r="V18" s="318"/>
      <c r="W18" s="314"/>
    </row>
    <row r="19" spans="1:23" ht="15.65" customHeight="1">
      <c r="A19" s="8" t="s">
        <v>25</v>
      </c>
      <c r="B19" s="124" t="s">
        <v>53</v>
      </c>
      <c r="C19" s="13"/>
      <c r="D19" s="15"/>
      <c r="E19" s="15">
        <v>0</v>
      </c>
      <c r="F19" s="15"/>
      <c r="G19" s="15"/>
      <c r="H19" s="14"/>
      <c r="I19" s="15"/>
      <c r="J19" s="15"/>
      <c r="K19" s="15">
        <v>0</v>
      </c>
      <c r="L19" s="226"/>
      <c r="M19" s="131"/>
      <c r="N19" s="131"/>
      <c r="O19" s="131"/>
      <c r="P19" s="131"/>
      <c r="Q19" s="226"/>
      <c r="R19" s="226"/>
      <c r="S19" s="226"/>
      <c r="T19" s="12"/>
      <c r="U19" s="158">
        <f t="shared" si="0"/>
        <v>0</v>
      </c>
      <c r="V19" s="315">
        <f>U19+U20</f>
        <v>1.5</v>
      </c>
      <c r="W19" s="313">
        <f>SUM(C19:L20)</f>
        <v>1.5</v>
      </c>
    </row>
    <row r="20" spans="1:23" ht="16" customHeight="1" thickBot="1">
      <c r="A20" s="9"/>
      <c r="B20" s="223" t="s">
        <v>224</v>
      </c>
      <c r="C20" s="22"/>
      <c r="D20" s="23"/>
      <c r="E20" s="23"/>
      <c r="F20" s="23"/>
      <c r="G20" s="23">
        <v>0.5</v>
      </c>
      <c r="H20" s="24"/>
      <c r="I20" s="23">
        <v>1</v>
      </c>
      <c r="J20" s="23"/>
      <c r="K20" s="23"/>
      <c r="L20" s="227"/>
      <c r="M20" s="132"/>
      <c r="N20" s="132"/>
      <c r="O20" s="132">
        <v>0</v>
      </c>
      <c r="P20" s="132"/>
      <c r="Q20" s="227"/>
      <c r="R20" s="227"/>
      <c r="S20" s="227"/>
      <c r="T20" s="10"/>
      <c r="U20" s="159">
        <f t="shared" si="0"/>
        <v>1.5</v>
      </c>
      <c r="V20" s="316"/>
      <c r="W20" s="314"/>
    </row>
    <row r="21" spans="1:23" ht="15.65" customHeight="1">
      <c r="A21" s="4" t="s">
        <v>26</v>
      </c>
      <c r="B21" s="124" t="s">
        <v>56</v>
      </c>
      <c r="C21" s="16"/>
      <c r="D21" s="11"/>
      <c r="E21" s="11"/>
      <c r="F21" s="11"/>
      <c r="G21" s="11"/>
      <c r="H21" s="11">
        <v>0</v>
      </c>
      <c r="I21" s="17"/>
      <c r="J21" s="11"/>
      <c r="K21" s="11"/>
      <c r="L21" s="224"/>
      <c r="M21" s="129"/>
      <c r="N21" s="129"/>
      <c r="O21" s="129"/>
      <c r="P21" s="129"/>
      <c r="Q21" s="224"/>
      <c r="R21" s="224"/>
      <c r="S21" s="224"/>
      <c r="T21" s="12"/>
      <c r="U21" s="158">
        <f t="shared" si="0"/>
        <v>0</v>
      </c>
      <c r="V21" s="317">
        <f>U21+U22</f>
        <v>2</v>
      </c>
      <c r="W21" s="313">
        <f>SUM(C21:L22)</f>
        <v>0</v>
      </c>
    </row>
    <row r="22" spans="1:23" ht="16" customHeight="1" thickBot="1">
      <c r="A22" s="5"/>
      <c r="B22" s="125">
        <v>1627</v>
      </c>
      <c r="C22" s="18"/>
      <c r="D22" s="19">
        <v>0</v>
      </c>
      <c r="E22" s="19"/>
      <c r="F22" s="19"/>
      <c r="G22" s="19"/>
      <c r="H22" s="19"/>
      <c r="I22" s="21"/>
      <c r="J22" s="19"/>
      <c r="K22" s="19"/>
      <c r="L22" s="225"/>
      <c r="M22" s="130">
        <v>1</v>
      </c>
      <c r="N22" s="130"/>
      <c r="O22" s="130"/>
      <c r="P22" s="130">
        <v>1</v>
      </c>
      <c r="Q22" s="225"/>
      <c r="R22" s="225"/>
      <c r="S22" s="225"/>
      <c r="T22" s="10"/>
      <c r="U22" s="159">
        <f t="shared" si="0"/>
        <v>2</v>
      </c>
      <c r="V22" s="318"/>
      <c r="W22" s="314"/>
    </row>
    <row r="23" spans="1:23" ht="15.65" customHeight="1">
      <c r="A23" s="8" t="s">
        <v>27</v>
      </c>
      <c r="B23" s="124" t="s">
        <v>203</v>
      </c>
      <c r="C23" s="13"/>
      <c r="D23" s="15"/>
      <c r="E23" s="15"/>
      <c r="F23" s="15"/>
      <c r="G23" s="15"/>
      <c r="H23" s="15"/>
      <c r="I23" s="15"/>
      <c r="J23" s="14"/>
      <c r="K23" s="15"/>
      <c r="L23" s="226"/>
      <c r="M23" s="131"/>
      <c r="N23" s="131"/>
      <c r="O23" s="131"/>
      <c r="P23" s="131">
        <v>1</v>
      </c>
      <c r="Q23" s="226"/>
      <c r="R23" s="226"/>
      <c r="S23" s="226"/>
      <c r="T23" s="12"/>
      <c r="U23" s="158">
        <f t="shared" si="0"/>
        <v>1</v>
      </c>
      <c r="V23" s="315">
        <f>U23+U24</f>
        <v>2</v>
      </c>
      <c r="W23" s="313">
        <f>SUM(C23:L24)</f>
        <v>1</v>
      </c>
    </row>
    <row r="24" spans="1:23" ht="16" customHeight="1" thickBot="1">
      <c r="A24" s="9"/>
      <c r="B24" s="125">
        <v>1569</v>
      </c>
      <c r="C24" s="22"/>
      <c r="D24" s="23"/>
      <c r="E24" s="23"/>
      <c r="F24" s="23"/>
      <c r="G24" s="23"/>
      <c r="H24" s="23"/>
      <c r="I24" s="23"/>
      <c r="J24" s="24"/>
      <c r="K24" s="23">
        <v>1</v>
      </c>
      <c r="L24" s="227"/>
      <c r="M24" s="132"/>
      <c r="N24" s="132">
        <v>0</v>
      </c>
      <c r="O24" s="132"/>
      <c r="P24" s="132"/>
      <c r="Q24" s="227"/>
      <c r="R24" s="227"/>
      <c r="S24" s="227"/>
      <c r="T24" s="10"/>
      <c r="U24" s="159">
        <f t="shared" si="0"/>
        <v>1</v>
      </c>
      <c r="V24" s="316"/>
      <c r="W24" s="314"/>
    </row>
    <row r="25" spans="1:23" ht="15.65" customHeight="1">
      <c r="A25" s="4" t="s">
        <v>28</v>
      </c>
      <c r="B25" s="124" t="s">
        <v>158</v>
      </c>
      <c r="C25" s="16"/>
      <c r="D25" s="11"/>
      <c r="E25" s="11"/>
      <c r="F25" s="11"/>
      <c r="G25" s="11"/>
      <c r="H25" s="11"/>
      <c r="I25" s="11"/>
      <c r="J25" s="11">
        <v>0</v>
      </c>
      <c r="K25" s="17"/>
      <c r="L25" s="224"/>
      <c r="M25" s="129"/>
      <c r="N25" s="129"/>
      <c r="O25" s="129"/>
      <c r="P25" s="129">
        <v>1</v>
      </c>
      <c r="Q25" s="224"/>
      <c r="R25" s="224"/>
      <c r="S25" s="224"/>
      <c r="T25" s="12"/>
      <c r="U25" s="158">
        <f t="shared" si="0"/>
        <v>1</v>
      </c>
      <c r="V25" s="317">
        <f>U25+U26</f>
        <v>1</v>
      </c>
      <c r="W25" s="313">
        <f>SUM(C25:L26)</f>
        <v>0</v>
      </c>
    </row>
    <row r="26" spans="1:23" ht="16" customHeight="1" thickBot="1">
      <c r="A26" s="5"/>
      <c r="B26" s="125">
        <v>1555</v>
      </c>
      <c r="C26" s="18"/>
      <c r="D26" s="19"/>
      <c r="E26" s="19"/>
      <c r="F26" s="19"/>
      <c r="G26" s="19"/>
      <c r="H26" s="19"/>
      <c r="I26" s="19"/>
      <c r="J26" s="19"/>
      <c r="K26" s="21"/>
      <c r="L26" s="225"/>
      <c r="M26" s="130">
        <v>0</v>
      </c>
      <c r="N26" s="130"/>
      <c r="O26" s="130"/>
      <c r="P26" s="130"/>
      <c r="Q26" s="225"/>
      <c r="R26" s="225"/>
      <c r="S26" s="225"/>
      <c r="T26" s="10"/>
      <c r="U26" s="159">
        <f t="shared" si="0"/>
        <v>0</v>
      </c>
      <c r="V26" s="318"/>
      <c r="W26" s="314"/>
    </row>
    <row r="27" spans="1:23" ht="15.65" customHeight="1">
      <c r="A27" s="4" t="s">
        <v>29</v>
      </c>
      <c r="B27" s="124" t="s">
        <v>58</v>
      </c>
      <c r="C27" s="13"/>
      <c r="D27" s="15"/>
      <c r="E27" s="15"/>
      <c r="F27" s="15">
        <v>1</v>
      </c>
      <c r="G27" s="15"/>
      <c r="H27" s="15"/>
      <c r="I27" s="15"/>
      <c r="J27" s="15"/>
      <c r="K27" s="15"/>
      <c r="L27" s="14"/>
      <c r="M27" s="131"/>
      <c r="N27" s="131"/>
      <c r="O27" s="131">
        <v>1</v>
      </c>
      <c r="P27" s="131"/>
      <c r="Q27" s="226"/>
      <c r="R27" s="226"/>
      <c r="S27" s="226"/>
      <c r="T27" s="12"/>
      <c r="U27" s="158">
        <f t="shared" si="0"/>
        <v>2</v>
      </c>
      <c r="V27" s="315">
        <f>U27+U28</f>
        <v>3.5</v>
      </c>
      <c r="W27" s="313">
        <f>SUM(C27:L28)</f>
        <v>2</v>
      </c>
    </row>
    <row r="28" spans="1:23" ht="16" customHeight="1" thickBot="1">
      <c r="A28" s="5"/>
      <c r="B28" s="223" t="s">
        <v>223</v>
      </c>
      <c r="C28" s="22">
        <v>0</v>
      </c>
      <c r="D28" s="23"/>
      <c r="E28" s="23"/>
      <c r="F28" s="23"/>
      <c r="G28" s="23"/>
      <c r="H28" s="23">
        <v>1</v>
      </c>
      <c r="I28" s="23"/>
      <c r="J28" s="23"/>
      <c r="K28" s="23"/>
      <c r="L28" s="24"/>
      <c r="M28" s="132"/>
      <c r="N28" s="132">
        <v>0.5</v>
      </c>
      <c r="O28" s="132"/>
      <c r="P28" s="132"/>
      <c r="Q28" s="227"/>
      <c r="R28" s="227"/>
      <c r="S28" s="227"/>
      <c r="T28" s="10"/>
      <c r="U28" s="159">
        <f t="shared" si="0"/>
        <v>1.5</v>
      </c>
      <c r="V28" s="316"/>
      <c r="W28" s="314"/>
    </row>
    <row r="29" spans="1:23" ht="15.65" customHeight="1">
      <c r="A29" s="8" t="s">
        <v>30</v>
      </c>
      <c r="B29" s="124" t="s">
        <v>178</v>
      </c>
      <c r="C29" s="16"/>
      <c r="D29" s="11"/>
      <c r="E29" s="11"/>
      <c r="F29" s="11"/>
      <c r="G29" s="11"/>
      <c r="H29" s="11"/>
      <c r="I29" s="11">
        <v>0</v>
      </c>
      <c r="J29" s="11"/>
      <c r="K29" s="11">
        <v>1</v>
      </c>
      <c r="L29" s="224"/>
      <c r="M29" s="17"/>
      <c r="N29" s="129"/>
      <c r="O29" s="129"/>
      <c r="P29" s="129"/>
      <c r="Q29" s="224"/>
      <c r="R29" s="224"/>
      <c r="S29" s="224"/>
      <c r="T29" s="12"/>
      <c r="U29" s="158">
        <f t="shared" si="0"/>
        <v>1</v>
      </c>
      <c r="V29" s="317">
        <f>U29+U30</f>
        <v>2</v>
      </c>
      <c r="W29" s="313">
        <f>SUM(C29:L30)</f>
        <v>1</v>
      </c>
    </row>
    <row r="30" spans="1:23" ht="16" customHeight="1" thickBot="1">
      <c r="A30" s="5"/>
      <c r="B30" s="125" t="s">
        <v>182</v>
      </c>
      <c r="C30" s="18"/>
      <c r="D30" s="19"/>
      <c r="E30" s="19"/>
      <c r="F30" s="19"/>
      <c r="G30" s="19">
        <v>0</v>
      </c>
      <c r="H30" s="19"/>
      <c r="I30" s="19"/>
      <c r="J30" s="19"/>
      <c r="K30" s="19"/>
      <c r="L30" s="225"/>
      <c r="M30" s="21"/>
      <c r="N30" s="130"/>
      <c r="O30" s="130">
        <v>1</v>
      </c>
      <c r="P30" s="130">
        <v>0</v>
      </c>
      <c r="Q30" s="225"/>
      <c r="R30" s="225"/>
      <c r="S30" s="225"/>
      <c r="T30" s="10"/>
      <c r="U30" s="159">
        <f t="shared" si="0"/>
        <v>1</v>
      </c>
      <c r="V30" s="318"/>
      <c r="W30" s="314"/>
    </row>
    <row r="31" spans="1:23" ht="15.65" customHeight="1">
      <c r="A31" s="4" t="s">
        <v>31</v>
      </c>
      <c r="B31" s="124" t="s">
        <v>106</v>
      </c>
      <c r="C31" s="16"/>
      <c r="D31" s="11"/>
      <c r="E31" s="11"/>
      <c r="F31" s="11"/>
      <c r="G31" s="11"/>
      <c r="H31" s="11"/>
      <c r="I31" s="11"/>
      <c r="J31" s="11">
        <v>1</v>
      </c>
      <c r="K31" s="11"/>
      <c r="L31" s="224">
        <v>0.5</v>
      </c>
      <c r="M31" s="129"/>
      <c r="N31" s="17"/>
      <c r="O31" s="129"/>
      <c r="P31" s="129"/>
      <c r="Q31" s="224"/>
      <c r="R31" s="224"/>
      <c r="S31" s="224"/>
      <c r="T31" s="12"/>
      <c r="U31" s="158">
        <f t="shared" si="0"/>
        <v>1.5</v>
      </c>
      <c r="V31" s="315">
        <f>U31+U32</f>
        <v>2.5</v>
      </c>
      <c r="W31" s="313">
        <f>SUM(C31:L32)</f>
        <v>1.5</v>
      </c>
    </row>
    <row r="32" spans="1:23" ht="16" customHeight="1" thickBot="1">
      <c r="A32" s="5"/>
      <c r="B32" s="125" t="s">
        <v>182</v>
      </c>
      <c r="C32" s="18"/>
      <c r="D32" s="19"/>
      <c r="E32" s="19"/>
      <c r="F32" s="19"/>
      <c r="G32" s="19"/>
      <c r="H32" s="19"/>
      <c r="I32" s="19"/>
      <c r="J32" s="19"/>
      <c r="K32" s="19"/>
      <c r="L32" s="225"/>
      <c r="M32" s="130"/>
      <c r="N32" s="21"/>
      <c r="O32" s="130">
        <v>1</v>
      </c>
      <c r="P32" s="130"/>
      <c r="Q32" s="225"/>
      <c r="R32" s="225"/>
      <c r="S32" s="225"/>
      <c r="T32" s="20"/>
      <c r="U32" s="159">
        <f t="shared" si="0"/>
        <v>1</v>
      </c>
      <c r="V32" s="316"/>
      <c r="W32" s="314"/>
    </row>
    <row r="33" spans="1:23" ht="15.65" customHeight="1">
      <c r="A33" s="4" t="s">
        <v>32</v>
      </c>
      <c r="B33" s="124" t="s">
        <v>67</v>
      </c>
      <c r="C33" s="13"/>
      <c r="D33" s="15"/>
      <c r="E33" s="15"/>
      <c r="F33" s="15"/>
      <c r="G33" s="15"/>
      <c r="H33" s="15">
        <v>1</v>
      </c>
      <c r="I33" s="15"/>
      <c r="J33" s="15"/>
      <c r="K33" s="15"/>
      <c r="L33" s="226"/>
      <c r="M33" s="131">
        <v>0</v>
      </c>
      <c r="N33" s="131">
        <v>0</v>
      </c>
      <c r="O33" s="17"/>
      <c r="P33" s="131"/>
      <c r="Q33" s="226"/>
      <c r="R33" s="226"/>
      <c r="S33" s="226"/>
      <c r="T33" s="12"/>
      <c r="U33" s="158">
        <f t="shared" si="0"/>
        <v>1</v>
      </c>
      <c r="V33" s="315">
        <f>U33+U34</f>
        <v>2</v>
      </c>
      <c r="W33" s="313">
        <f>SUM(C33:L34)</f>
        <v>1</v>
      </c>
    </row>
    <row r="34" spans="1:23" ht="16" customHeight="1" thickBot="1">
      <c r="A34" s="5"/>
      <c r="B34" s="125" t="s">
        <v>182</v>
      </c>
      <c r="C34" s="18"/>
      <c r="D34" s="19"/>
      <c r="E34" s="19"/>
      <c r="F34" s="19"/>
      <c r="G34" s="19"/>
      <c r="H34" s="19"/>
      <c r="I34" s="19"/>
      <c r="J34" s="19"/>
      <c r="K34" s="19"/>
      <c r="L34" s="225">
        <v>0</v>
      </c>
      <c r="M34" s="130"/>
      <c r="N34" s="130"/>
      <c r="O34" s="21"/>
      <c r="P34" s="130">
        <v>1</v>
      </c>
      <c r="Q34" s="225"/>
      <c r="R34" s="225"/>
      <c r="S34" s="225"/>
      <c r="T34" s="20"/>
      <c r="U34" s="159">
        <f t="shared" si="0"/>
        <v>1</v>
      </c>
      <c r="V34" s="316"/>
      <c r="W34" s="314"/>
    </row>
    <row r="35" spans="1:23" ht="15.65" customHeight="1">
      <c r="A35" s="8" t="s">
        <v>33</v>
      </c>
      <c r="B35" s="124" t="s">
        <v>159</v>
      </c>
      <c r="C35" s="16"/>
      <c r="D35" s="11"/>
      <c r="E35" s="11"/>
      <c r="F35" s="11"/>
      <c r="G35" s="11"/>
      <c r="H35" s="11">
        <v>1</v>
      </c>
      <c r="I35" s="11">
        <v>0</v>
      </c>
      <c r="J35" s="11"/>
      <c r="K35" s="11"/>
      <c r="L35" s="224"/>
      <c r="M35" s="129">
        <v>1</v>
      </c>
      <c r="N35" s="129"/>
      <c r="O35" s="129">
        <v>0</v>
      </c>
      <c r="P35" s="17"/>
      <c r="Q35" s="224"/>
      <c r="R35" s="224"/>
      <c r="S35" s="224"/>
      <c r="T35" s="12"/>
      <c r="U35" s="158">
        <f t="shared" si="0"/>
        <v>2</v>
      </c>
      <c r="V35" s="317">
        <f>U35+U36</f>
        <v>2</v>
      </c>
      <c r="W35" s="313">
        <f>SUM(C35:L36)</f>
        <v>1</v>
      </c>
    </row>
    <row r="36" spans="1:23" ht="16" customHeight="1" thickBot="1">
      <c r="A36" s="9"/>
      <c r="B36" s="125" t="s">
        <v>182</v>
      </c>
      <c r="C36" s="18"/>
      <c r="D36" s="19"/>
      <c r="E36" s="19"/>
      <c r="F36" s="19"/>
      <c r="G36" s="19"/>
      <c r="H36" s="19"/>
      <c r="I36" s="19"/>
      <c r="J36" s="19">
        <v>0</v>
      </c>
      <c r="K36" s="19">
        <v>0</v>
      </c>
      <c r="L36" s="225"/>
      <c r="M36" s="130"/>
      <c r="N36" s="130"/>
      <c r="O36" s="130"/>
      <c r="P36" s="21"/>
      <c r="Q36" s="225"/>
      <c r="R36" s="225"/>
      <c r="S36" s="225"/>
      <c r="T36" s="20"/>
      <c r="U36" s="159">
        <f t="shared" si="0"/>
        <v>0</v>
      </c>
      <c r="V36" s="318"/>
      <c r="W36" s="314"/>
    </row>
    <row r="37" spans="1:23" ht="15.65" customHeight="1">
      <c r="A37" s="4" t="s">
        <v>34</v>
      </c>
      <c r="B37" s="124"/>
      <c r="C37" s="13"/>
      <c r="D37" s="15"/>
      <c r="E37" s="15"/>
      <c r="F37" s="15"/>
      <c r="G37" s="15"/>
      <c r="H37" s="15"/>
      <c r="I37" s="15"/>
      <c r="J37" s="15"/>
      <c r="K37" s="15"/>
      <c r="L37" s="226"/>
      <c r="M37" s="131"/>
      <c r="N37" s="131"/>
      <c r="O37" s="131"/>
      <c r="P37" s="131"/>
      <c r="Q37" s="226"/>
      <c r="R37" s="226"/>
      <c r="S37" s="226"/>
      <c r="T37" s="12"/>
      <c r="U37" s="158">
        <f t="shared" si="0"/>
        <v>0</v>
      </c>
      <c r="V37" s="315">
        <f>U37+U38</f>
        <v>0</v>
      </c>
      <c r="W37" s="313">
        <f>SUM(C37:L38)</f>
        <v>0</v>
      </c>
    </row>
    <row r="38" spans="1:23" ht="16" customHeight="1" thickBot="1">
      <c r="A38" s="5"/>
      <c r="B38" s="125"/>
      <c r="C38" s="22"/>
      <c r="D38" s="23"/>
      <c r="E38" s="23"/>
      <c r="F38" s="23"/>
      <c r="G38" s="23"/>
      <c r="H38" s="23"/>
      <c r="I38" s="23"/>
      <c r="J38" s="23"/>
      <c r="K38" s="23"/>
      <c r="L38" s="227"/>
      <c r="M38" s="132"/>
      <c r="N38" s="132"/>
      <c r="O38" s="132"/>
      <c r="P38" s="132"/>
      <c r="Q38" s="227"/>
      <c r="R38" s="227"/>
      <c r="S38" s="227"/>
      <c r="T38" s="20"/>
      <c r="U38" s="159">
        <f t="shared" si="0"/>
        <v>0</v>
      </c>
      <c r="V38" s="316"/>
      <c r="W38" s="314"/>
    </row>
    <row r="39" spans="1:23" ht="15.65" customHeight="1">
      <c r="A39" s="8" t="s">
        <v>35</v>
      </c>
      <c r="B39" s="124"/>
      <c r="C39" s="16"/>
      <c r="D39" s="11"/>
      <c r="E39" s="11"/>
      <c r="F39" s="11"/>
      <c r="G39" s="11"/>
      <c r="H39" s="11"/>
      <c r="I39" s="11"/>
      <c r="J39" s="11"/>
      <c r="K39" s="11"/>
      <c r="L39" s="224"/>
      <c r="M39" s="129"/>
      <c r="N39" s="129"/>
      <c r="O39" s="129"/>
      <c r="P39" s="129"/>
      <c r="Q39" s="224"/>
      <c r="R39" s="224"/>
      <c r="S39" s="224"/>
      <c r="T39" s="12"/>
      <c r="U39" s="158">
        <f t="shared" si="0"/>
        <v>0</v>
      </c>
      <c r="V39" s="315">
        <f>U39+U40</f>
        <v>0</v>
      </c>
      <c r="W39" s="313">
        <f>SUM(C39:L40)</f>
        <v>0</v>
      </c>
    </row>
    <row r="40" spans="1:23" ht="16" customHeight="1" thickBot="1">
      <c r="A40" s="9"/>
      <c r="B40" s="125"/>
      <c r="C40" s="18"/>
      <c r="D40" s="19"/>
      <c r="E40" s="19"/>
      <c r="F40" s="19"/>
      <c r="G40" s="19"/>
      <c r="H40" s="19"/>
      <c r="I40" s="19"/>
      <c r="J40" s="19"/>
      <c r="K40" s="19"/>
      <c r="L40" s="225"/>
      <c r="M40" s="130"/>
      <c r="N40" s="130"/>
      <c r="O40" s="130"/>
      <c r="P40" s="130"/>
      <c r="Q40" s="225"/>
      <c r="R40" s="225"/>
      <c r="S40" s="225"/>
      <c r="T40" s="20"/>
      <c r="U40" s="159">
        <f t="shared" si="0"/>
        <v>0</v>
      </c>
      <c r="V40" s="316"/>
      <c r="W40" s="314"/>
    </row>
    <row r="42" spans="1:23">
      <c r="V42" s="42">
        <f>SUM(V9:V40)</f>
        <v>32</v>
      </c>
    </row>
  </sheetData>
  <mergeCells count="32"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V17:V18"/>
    <mergeCell ref="W19:W20"/>
    <mergeCell ref="W39:W40"/>
    <mergeCell ref="W31:W32"/>
    <mergeCell ref="V37:V38"/>
    <mergeCell ref="V39:V40"/>
    <mergeCell ref="V19:V20"/>
    <mergeCell ref="V33:V34"/>
    <mergeCell ref="V29:V30"/>
    <mergeCell ref="V31:V32"/>
    <mergeCell ref="V35:V36"/>
    <mergeCell ref="W37:W38"/>
    <mergeCell ref="W21:W22"/>
    <mergeCell ref="W23:W24"/>
    <mergeCell ref="W25:W26"/>
    <mergeCell ref="W27:W28"/>
    <mergeCell ref="W33:W34"/>
    <mergeCell ref="W35:W3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showGridLines="0" workbookViewId="0">
      <selection activeCell="C13" sqref="C13"/>
    </sheetView>
  </sheetViews>
  <sheetFormatPr defaultColWidth="8.7265625" defaultRowHeight="18.5"/>
  <cols>
    <col min="1" max="1" width="4.81640625" style="1" customWidth="1"/>
    <col min="2" max="3" width="8.7265625" style="1" customWidth="1"/>
    <col min="4" max="4" width="15.26953125" style="1" customWidth="1"/>
    <col min="5" max="5" width="4.81640625" style="1" customWidth="1"/>
    <col min="6" max="6" width="8.7265625" style="1"/>
    <col min="7" max="7" width="14.453125" style="1" bestFit="1" customWidth="1"/>
    <col min="8" max="8" width="8.7265625" style="1"/>
    <col min="9" max="9" width="4.54296875" style="1" customWidth="1"/>
    <col min="10" max="13" width="8.7265625" style="1"/>
    <col min="14" max="14" width="7.54296875" style="1" customWidth="1"/>
    <col min="15" max="15" width="11.1796875" style="1" customWidth="1"/>
    <col min="16" max="16" width="9.54296875" style="1" bestFit="1" customWidth="1"/>
    <col min="17" max="16384" width="8.7265625" style="1"/>
  </cols>
  <sheetData>
    <row r="1" spans="1:15" ht="23.5">
      <c r="A1" s="35" t="s">
        <v>73</v>
      </c>
    </row>
    <row r="3" spans="1:15">
      <c r="A3" s="1" t="s">
        <v>166</v>
      </c>
      <c r="E3" s="241">
        <v>14</v>
      </c>
      <c r="G3" s="110">
        <v>1810</v>
      </c>
    </row>
    <row r="4" spans="1:15">
      <c r="A4" s="2" t="s">
        <v>208</v>
      </c>
      <c r="B4" s="2"/>
      <c r="C4" s="2"/>
      <c r="D4" s="2"/>
      <c r="E4" s="2"/>
      <c r="F4" s="2"/>
      <c r="G4" s="110">
        <v>1500</v>
      </c>
    </row>
    <row r="5" spans="1:15">
      <c r="A5" s="1" t="s">
        <v>146</v>
      </c>
      <c r="G5" s="110">
        <f>-E3*55</f>
        <v>-770</v>
      </c>
    </row>
    <row r="6" spans="1:15">
      <c r="A6" s="40" t="s">
        <v>75</v>
      </c>
      <c r="G6" s="111">
        <f>G3+G4+G5</f>
        <v>2540</v>
      </c>
    </row>
    <row r="7" spans="1:15" ht="13" customHeight="1">
      <c r="A7" s="2"/>
      <c r="G7" s="32"/>
    </row>
    <row r="8" spans="1:15">
      <c r="A8" s="41" t="s">
        <v>78</v>
      </c>
      <c r="G8" s="32"/>
    </row>
    <row r="9" spans="1:15" ht="13" customHeight="1"/>
    <row r="10" spans="1:15" s="2" customFormat="1">
      <c r="A10" s="2" t="s">
        <v>74</v>
      </c>
      <c r="J10" s="2" t="s">
        <v>77</v>
      </c>
      <c r="O10" s="1"/>
    </row>
    <row r="11" spans="1:15">
      <c r="B11" s="34" t="s">
        <v>20</v>
      </c>
      <c r="C11" s="31">
        <v>1200</v>
      </c>
      <c r="F11" s="34" t="s">
        <v>20</v>
      </c>
      <c r="G11" s="31"/>
      <c r="K11" s="34" t="s">
        <v>20</v>
      </c>
      <c r="L11" s="31">
        <v>250</v>
      </c>
    </row>
    <row r="12" spans="1:15">
      <c r="B12" s="34" t="s">
        <v>21</v>
      </c>
      <c r="C12" s="31">
        <v>550</v>
      </c>
      <c r="F12" s="34" t="s">
        <v>21</v>
      </c>
      <c r="G12" s="31"/>
      <c r="K12" s="34" t="s">
        <v>21</v>
      </c>
      <c r="L12" s="31">
        <v>200</v>
      </c>
    </row>
    <row r="13" spans="1:15">
      <c r="B13" s="34" t="s">
        <v>22</v>
      </c>
      <c r="C13" s="31">
        <v>350</v>
      </c>
      <c r="F13" s="34" t="s">
        <v>22</v>
      </c>
      <c r="G13" s="31"/>
    </row>
    <row r="16" spans="1:15" s="3" customFormat="1">
      <c r="N16" s="39" t="s">
        <v>76</v>
      </c>
      <c r="O16" s="36"/>
    </row>
    <row r="17" spans="2:15">
      <c r="B17" s="31" t="s">
        <v>61</v>
      </c>
      <c r="C17" s="33">
        <f>SUM(C11:C15)</f>
        <v>2100</v>
      </c>
      <c r="F17" s="31" t="s">
        <v>61</v>
      </c>
      <c r="G17" s="33">
        <f>SUM(G11:G15)</f>
        <v>0</v>
      </c>
      <c r="K17" s="31" t="s">
        <v>61</v>
      </c>
      <c r="L17" s="33">
        <f>SUM(L11:L15)</f>
        <v>450</v>
      </c>
      <c r="N17" s="37"/>
      <c r="O17" s="38">
        <f>C17+G17+L17</f>
        <v>2550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O56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4.5"/>
  <cols>
    <col min="2" max="2" width="4.7265625" customWidth="1"/>
    <col min="3" max="3" width="24.1796875" customWidth="1"/>
    <col min="4" max="5" width="6.81640625" customWidth="1"/>
    <col min="6" max="6" width="7" customWidth="1"/>
    <col min="7" max="7" width="7" bestFit="1" customWidth="1"/>
    <col min="8" max="8" width="7.54296875" bestFit="1" customWidth="1"/>
    <col min="11" max="11" width="6.7265625" style="260" customWidth="1"/>
    <col min="12" max="15" width="7.1796875" customWidth="1"/>
  </cols>
  <sheetData>
    <row r="1" spans="2:15" ht="18.5">
      <c r="B1" s="97" t="s">
        <v>104</v>
      </c>
      <c r="F1" s="97"/>
    </row>
    <row r="3" spans="2:15">
      <c r="D3" s="194" t="s">
        <v>89</v>
      </c>
      <c r="E3" s="194" t="s">
        <v>81</v>
      </c>
      <c r="F3" s="194" t="s">
        <v>89</v>
      </c>
      <c r="G3" s="101" t="s">
        <v>81</v>
      </c>
      <c r="H3" s="321" t="s">
        <v>85</v>
      </c>
      <c r="K3" s="194" t="s">
        <v>89</v>
      </c>
      <c r="L3" s="194" t="s">
        <v>81</v>
      </c>
      <c r="M3" s="194" t="s">
        <v>89</v>
      </c>
      <c r="N3" s="101" t="s">
        <v>81</v>
      </c>
      <c r="O3" s="321" t="s">
        <v>85</v>
      </c>
    </row>
    <row r="4" spans="2:15">
      <c r="D4" s="195">
        <v>2013</v>
      </c>
      <c r="E4" s="195">
        <v>2012</v>
      </c>
      <c r="F4" s="195">
        <v>2012</v>
      </c>
      <c r="G4" s="102">
        <v>2011</v>
      </c>
      <c r="H4" s="322"/>
      <c r="K4" s="195">
        <v>2013</v>
      </c>
      <c r="L4" s="195">
        <v>2012</v>
      </c>
      <c r="M4" s="195">
        <v>2012</v>
      </c>
      <c r="N4" s="102">
        <v>2011</v>
      </c>
      <c r="O4" s="322"/>
    </row>
    <row r="5" spans="2:15">
      <c r="E5" s="191"/>
      <c r="F5" s="191"/>
      <c r="G5" s="113"/>
      <c r="H5" s="113"/>
    </row>
    <row r="6" spans="2:15">
      <c r="B6" s="118" t="s">
        <v>105</v>
      </c>
      <c r="C6" s="119"/>
      <c r="D6" s="240">
        <v>14</v>
      </c>
      <c r="E6" s="196">
        <v>17</v>
      </c>
      <c r="F6" s="239">
        <v>22</v>
      </c>
      <c r="G6" s="120">
        <v>21</v>
      </c>
      <c r="H6" s="120">
        <v>18</v>
      </c>
      <c r="J6" s="192" t="s">
        <v>145</v>
      </c>
      <c r="K6" s="261"/>
      <c r="L6" s="192"/>
    </row>
    <row r="7" spans="2:15">
      <c r="B7" s="118" t="s">
        <v>136</v>
      </c>
      <c r="C7" s="119"/>
      <c r="D7" s="240">
        <v>4</v>
      </c>
      <c r="E7" s="239">
        <v>6</v>
      </c>
      <c r="F7" s="196">
        <v>5</v>
      </c>
      <c r="G7" s="120">
        <v>5</v>
      </c>
      <c r="H7" s="120">
        <v>5</v>
      </c>
    </row>
    <row r="8" spans="2:15">
      <c r="B8" s="118" t="s">
        <v>18</v>
      </c>
      <c r="C8" s="119"/>
      <c r="D8" s="240">
        <v>32</v>
      </c>
      <c r="E8" s="196">
        <v>79</v>
      </c>
      <c r="F8" s="239">
        <v>112</v>
      </c>
      <c r="G8" s="120">
        <v>89</v>
      </c>
      <c r="H8" s="120">
        <v>83</v>
      </c>
      <c r="L8" s="197" t="s">
        <v>147</v>
      </c>
    </row>
    <row r="9" spans="2:15">
      <c r="B9" s="121"/>
      <c r="C9" s="122"/>
      <c r="D9" s="122"/>
      <c r="E9" s="190"/>
      <c r="F9" s="190"/>
      <c r="G9" s="123"/>
      <c r="H9" s="123"/>
      <c r="J9" s="193" t="s">
        <v>137</v>
      </c>
      <c r="K9" s="99"/>
      <c r="L9" s="99">
        <v>1</v>
      </c>
      <c r="M9" s="99">
        <v>1</v>
      </c>
      <c r="N9" s="99">
        <v>1</v>
      </c>
      <c r="O9" s="238">
        <v>2</v>
      </c>
    </row>
    <row r="10" spans="2:15">
      <c r="B10" s="118" t="s">
        <v>110</v>
      </c>
      <c r="C10" s="119"/>
      <c r="D10" s="262">
        <v>1707</v>
      </c>
      <c r="E10" s="236">
        <v>1774</v>
      </c>
      <c r="F10" s="196">
        <v>1926</v>
      </c>
      <c r="G10" s="239">
        <v>1973</v>
      </c>
      <c r="H10" s="120">
        <v>1913</v>
      </c>
      <c r="J10" s="193" t="s">
        <v>138</v>
      </c>
      <c r="K10" s="99">
        <v>1</v>
      </c>
      <c r="L10" s="99"/>
      <c r="M10" s="238">
        <v>3</v>
      </c>
      <c r="N10" s="99">
        <v>3</v>
      </c>
      <c r="O10" s="99">
        <v>2</v>
      </c>
    </row>
    <row r="11" spans="2:15">
      <c r="B11" s="114"/>
      <c r="C11" s="28"/>
      <c r="D11" s="28"/>
      <c r="E11" s="28"/>
      <c r="F11" s="113"/>
      <c r="G11" s="113"/>
      <c r="H11" s="113"/>
      <c r="J11" s="193" t="s">
        <v>139</v>
      </c>
      <c r="K11" s="99"/>
      <c r="L11" s="99">
        <v>2</v>
      </c>
      <c r="M11" s="99">
        <v>2</v>
      </c>
      <c r="N11" s="238">
        <v>4</v>
      </c>
      <c r="O11" s="99">
        <v>1</v>
      </c>
    </row>
    <row r="12" spans="2:15">
      <c r="B12" s="115" t="s">
        <v>103</v>
      </c>
      <c r="D12" s="197" t="s">
        <v>147</v>
      </c>
      <c r="E12" s="197" t="s">
        <v>147</v>
      </c>
      <c r="F12" s="113"/>
      <c r="G12" s="113"/>
      <c r="H12" s="113"/>
      <c r="J12" s="193" t="s">
        <v>140</v>
      </c>
      <c r="K12" s="99">
        <v>1</v>
      </c>
      <c r="L12" s="99">
        <v>1</v>
      </c>
      <c r="M12" s="99">
        <v>1</v>
      </c>
      <c r="N12" s="99">
        <v>0</v>
      </c>
      <c r="O12" s="238">
        <v>2</v>
      </c>
    </row>
    <row r="13" spans="2:15" ht="14.5" customHeight="1">
      <c r="B13" s="99" t="s">
        <v>20</v>
      </c>
      <c r="C13" s="112" t="s">
        <v>42</v>
      </c>
      <c r="D13" s="112">
        <v>2067</v>
      </c>
      <c r="E13" s="112"/>
      <c r="F13" s="221"/>
      <c r="G13" s="221">
        <v>2079</v>
      </c>
      <c r="H13" s="221">
        <v>2046</v>
      </c>
      <c r="J13" s="193" t="s">
        <v>141</v>
      </c>
      <c r="K13" s="99">
        <v>3</v>
      </c>
      <c r="L13" s="99">
        <v>3</v>
      </c>
      <c r="M13" s="99">
        <v>2</v>
      </c>
      <c r="N13" s="238">
        <v>4</v>
      </c>
      <c r="O13" s="99">
        <v>1</v>
      </c>
    </row>
    <row r="14" spans="2:15" ht="14.5" customHeight="1">
      <c r="B14" s="99" t="s">
        <v>21</v>
      </c>
      <c r="C14" s="103" t="s">
        <v>46</v>
      </c>
      <c r="D14" s="103">
        <v>1885</v>
      </c>
      <c r="E14" s="219">
        <v>1979</v>
      </c>
      <c r="F14" s="219">
        <v>2016</v>
      </c>
      <c r="G14" s="219">
        <v>1994</v>
      </c>
      <c r="H14" s="219">
        <v>2006</v>
      </c>
      <c r="J14" s="193" t="s">
        <v>142</v>
      </c>
      <c r="K14" s="99">
        <v>2</v>
      </c>
      <c r="L14" s="99">
        <v>1</v>
      </c>
      <c r="M14" s="238">
        <v>3</v>
      </c>
      <c r="N14" s="99">
        <v>3</v>
      </c>
      <c r="O14" s="99">
        <v>3</v>
      </c>
    </row>
    <row r="15" spans="2:15" ht="14.5" customHeight="1">
      <c r="B15" s="99" t="s">
        <v>22</v>
      </c>
      <c r="C15" s="103" t="s">
        <v>51</v>
      </c>
      <c r="D15" s="103">
        <v>1786</v>
      </c>
      <c r="E15" s="103">
        <v>1805</v>
      </c>
      <c r="F15" s="219">
        <v>1793</v>
      </c>
      <c r="G15" s="219">
        <v>1788</v>
      </c>
      <c r="H15" s="219">
        <v>1788</v>
      </c>
      <c r="J15" s="193" t="s">
        <v>143</v>
      </c>
      <c r="K15" s="99">
        <v>2</v>
      </c>
      <c r="L15" s="99">
        <v>1</v>
      </c>
      <c r="M15" s="238">
        <v>4</v>
      </c>
      <c r="N15" s="99">
        <v>2</v>
      </c>
      <c r="O15" s="99">
        <v>1</v>
      </c>
    </row>
    <row r="16" spans="2:15" ht="14.5" customHeight="1">
      <c r="B16" s="99" t="s">
        <v>23</v>
      </c>
      <c r="C16" s="220" t="s">
        <v>188</v>
      </c>
      <c r="D16" s="220">
        <v>1785</v>
      </c>
      <c r="E16" s="98">
        <v>1795</v>
      </c>
      <c r="F16" s="252"/>
      <c r="G16" s="252"/>
      <c r="H16" s="252"/>
      <c r="J16" s="193" t="s">
        <v>144</v>
      </c>
      <c r="K16" s="99"/>
      <c r="L16" s="99">
        <v>1</v>
      </c>
      <c r="M16" s="238">
        <v>2</v>
      </c>
      <c r="N16" s="99">
        <v>2</v>
      </c>
      <c r="O16" s="99">
        <v>1</v>
      </c>
    </row>
    <row r="17" spans="2:15" ht="14.5" customHeight="1">
      <c r="B17" s="99" t="s">
        <v>24</v>
      </c>
      <c r="C17" s="220" t="s">
        <v>156</v>
      </c>
      <c r="D17" s="220">
        <v>1775</v>
      </c>
      <c r="E17" s="98">
        <v>1726</v>
      </c>
      <c r="F17" s="252"/>
      <c r="G17" s="252"/>
      <c r="H17" s="252"/>
      <c r="J17" s="193" t="s">
        <v>209</v>
      </c>
      <c r="K17" s="238">
        <v>1</v>
      </c>
      <c r="L17" s="259"/>
      <c r="M17" s="259"/>
      <c r="N17" s="259"/>
      <c r="O17" s="259"/>
    </row>
    <row r="18" spans="2:15" ht="14.5" customHeight="1">
      <c r="B18" s="99" t="s">
        <v>25</v>
      </c>
      <c r="C18" s="103" t="s">
        <v>53</v>
      </c>
      <c r="D18" s="103">
        <v>1628</v>
      </c>
      <c r="E18" s="219">
        <v>1618</v>
      </c>
      <c r="F18" s="219">
        <v>1649</v>
      </c>
      <c r="G18" s="219">
        <v>1657</v>
      </c>
      <c r="H18" s="219">
        <v>1652</v>
      </c>
      <c r="J18" s="193" t="s">
        <v>115</v>
      </c>
      <c r="K18" s="99">
        <v>4</v>
      </c>
      <c r="L18" s="238">
        <v>7</v>
      </c>
      <c r="M18" s="99">
        <v>4</v>
      </c>
      <c r="N18" s="99">
        <v>2</v>
      </c>
      <c r="O18" s="99">
        <v>5</v>
      </c>
    </row>
    <row r="19" spans="2:15" ht="14.5" customHeight="1">
      <c r="B19" s="99" t="s">
        <v>26</v>
      </c>
      <c r="C19" s="103" t="s">
        <v>56</v>
      </c>
      <c r="D19" s="103">
        <v>1627</v>
      </c>
      <c r="E19" s="103">
        <v>1624</v>
      </c>
      <c r="F19" s="219">
        <v>1582</v>
      </c>
      <c r="G19" s="219">
        <v>1572</v>
      </c>
      <c r="H19" s="253" t="s">
        <v>17</v>
      </c>
    </row>
    <row r="20" spans="2:15" ht="14.5" customHeight="1">
      <c r="B20" s="99" t="s">
        <v>27</v>
      </c>
      <c r="C20" s="251" t="s">
        <v>203</v>
      </c>
      <c r="D20" s="251">
        <v>1569</v>
      </c>
      <c r="E20" s="98"/>
      <c r="F20" s="252"/>
      <c r="G20" s="252"/>
      <c r="H20" s="252"/>
    </row>
    <row r="21" spans="2:15" ht="14.5" customHeight="1">
      <c r="B21" s="99" t="s">
        <v>28</v>
      </c>
      <c r="C21" s="220" t="s">
        <v>158</v>
      </c>
      <c r="D21" s="220">
        <v>1555</v>
      </c>
      <c r="E21" s="98">
        <v>1554</v>
      </c>
      <c r="F21" s="252"/>
      <c r="G21" s="252"/>
      <c r="H21" s="252"/>
    </row>
    <row r="22" spans="2:15" ht="14.5" customHeight="1">
      <c r="B22" s="99" t="s">
        <v>29</v>
      </c>
      <c r="C22" s="103" t="s">
        <v>58</v>
      </c>
      <c r="D22" s="103">
        <v>1394</v>
      </c>
      <c r="E22" s="103">
        <v>1401</v>
      </c>
      <c r="F22" s="219">
        <v>1400</v>
      </c>
      <c r="G22" s="219">
        <v>1401</v>
      </c>
      <c r="H22" s="219">
        <v>1415</v>
      </c>
    </row>
    <row r="23" spans="2:15" ht="14.5" customHeight="1">
      <c r="B23" s="99" t="s">
        <v>30</v>
      </c>
      <c r="C23" s="220" t="s">
        <v>178</v>
      </c>
      <c r="D23" s="245">
        <v>1684</v>
      </c>
      <c r="E23" s="100" t="s">
        <v>17</v>
      </c>
      <c r="F23" s="219"/>
      <c r="G23" s="219"/>
      <c r="H23" s="219"/>
    </row>
    <row r="24" spans="2:15" ht="14.5" customHeight="1">
      <c r="B24" s="99" t="s">
        <v>31</v>
      </c>
      <c r="C24" s="112" t="s">
        <v>106</v>
      </c>
      <c r="D24" s="221">
        <v>1643</v>
      </c>
      <c r="E24" s="221">
        <v>1639</v>
      </c>
      <c r="F24" s="221">
        <v>1633</v>
      </c>
      <c r="G24" s="219"/>
      <c r="H24" s="219"/>
    </row>
    <row r="25" spans="2:15" ht="14.5" customHeight="1">
      <c r="B25" s="99" t="s">
        <v>32</v>
      </c>
      <c r="C25" s="103" t="s">
        <v>67</v>
      </c>
      <c r="D25" s="219">
        <v>1434</v>
      </c>
      <c r="E25" s="219">
        <v>1438</v>
      </c>
      <c r="F25" s="219">
        <v>1442</v>
      </c>
      <c r="G25" s="219">
        <v>1450</v>
      </c>
      <c r="H25" s="253" t="s">
        <v>17</v>
      </c>
    </row>
    <row r="26" spans="2:15" ht="14.5" customHeight="1">
      <c r="B26" s="99" t="s">
        <v>33</v>
      </c>
      <c r="C26" s="220" t="s">
        <v>159</v>
      </c>
      <c r="D26" s="245">
        <v>1352</v>
      </c>
      <c r="E26" s="100" t="s">
        <v>17</v>
      </c>
      <c r="F26" s="103"/>
      <c r="G26" s="103"/>
      <c r="H26" s="103"/>
    </row>
    <row r="27" spans="2:15" s="28" customFormat="1" ht="14.5" customHeight="1">
      <c r="B27" s="246"/>
      <c r="C27" s="247"/>
      <c r="D27" s="248"/>
      <c r="E27" s="249"/>
      <c r="F27" s="250"/>
      <c r="G27" s="250"/>
      <c r="H27" s="250"/>
      <c r="K27" s="246"/>
    </row>
    <row r="28" spans="2:15" ht="14.5" customHeight="1">
      <c r="B28" s="99" t="s">
        <v>34</v>
      </c>
      <c r="C28" s="98" t="s">
        <v>41</v>
      </c>
      <c r="D28" s="245"/>
      <c r="E28" s="98"/>
      <c r="F28" s="252"/>
      <c r="G28" s="252">
        <v>2164</v>
      </c>
      <c r="H28" s="252"/>
    </row>
    <row r="29" spans="2:15" ht="14.5" customHeight="1">
      <c r="B29" s="99" t="s">
        <v>35</v>
      </c>
      <c r="C29" s="220" t="s">
        <v>154</v>
      </c>
      <c r="D29" s="220"/>
      <c r="E29" s="98">
        <v>2158</v>
      </c>
      <c r="F29" s="252"/>
      <c r="G29" s="252"/>
      <c r="H29" s="252"/>
    </row>
    <row r="30" spans="2:15" ht="14.5" customHeight="1">
      <c r="B30" s="99" t="s">
        <v>36</v>
      </c>
      <c r="C30" s="98" t="s">
        <v>97</v>
      </c>
      <c r="D30" s="98"/>
      <c r="E30" s="98"/>
      <c r="F30" s="252">
        <v>2154</v>
      </c>
      <c r="G30" s="252"/>
      <c r="H30" s="252"/>
    </row>
    <row r="31" spans="2:15" ht="14.5" customHeight="1">
      <c r="B31" s="99" t="s">
        <v>37</v>
      </c>
      <c r="C31" s="98" t="s">
        <v>83</v>
      </c>
      <c r="D31" s="98"/>
      <c r="E31" s="98"/>
      <c r="F31" s="252"/>
      <c r="G31" s="252"/>
      <c r="H31" s="252">
        <v>2125</v>
      </c>
    </row>
    <row r="32" spans="2:15" ht="14.5" customHeight="1">
      <c r="B32" s="99" t="s">
        <v>38</v>
      </c>
      <c r="C32" s="98" t="s">
        <v>40</v>
      </c>
      <c r="D32" s="98"/>
      <c r="E32" s="98"/>
      <c r="F32" s="252"/>
      <c r="G32" s="252"/>
      <c r="H32" s="252">
        <v>2111</v>
      </c>
    </row>
    <row r="33" spans="2:8" ht="14.5" customHeight="1">
      <c r="B33" s="99" t="s">
        <v>39</v>
      </c>
      <c r="C33" s="112" t="s">
        <v>108</v>
      </c>
      <c r="D33" s="112"/>
      <c r="E33" s="112"/>
      <c r="F33" s="221">
        <v>2065</v>
      </c>
      <c r="G33" s="221"/>
      <c r="H33" s="221"/>
    </row>
    <row r="34" spans="2:8" ht="14.5" customHeight="1">
      <c r="B34" s="99" t="s">
        <v>64</v>
      </c>
      <c r="C34" s="98" t="s">
        <v>43</v>
      </c>
      <c r="D34" s="98"/>
      <c r="E34" s="98"/>
      <c r="F34" s="252"/>
      <c r="G34" s="252">
        <v>2040</v>
      </c>
      <c r="H34" s="252"/>
    </row>
    <row r="35" spans="2:8" ht="14.5" customHeight="1">
      <c r="B35" s="99" t="s">
        <v>65</v>
      </c>
      <c r="C35" s="98" t="s">
        <v>44</v>
      </c>
      <c r="D35" s="98"/>
      <c r="E35" s="98"/>
      <c r="F35" s="252"/>
      <c r="G35" s="252">
        <v>2009</v>
      </c>
      <c r="H35" s="252"/>
    </row>
    <row r="36" spans="2:8" ht="14.5" customHeight="1">
      <c r="B36" s="99" t="s">
        <v>69</v>
      </c>
      <c r="C36" s="98" t="s">
        <v>45</v>
      </c>
      <c r="D36" s="98"/>
      <c r="E36" s="98"/>
      <c r="F36" s="252"/>
      <c r="G36" s="252">
        <v>1999</v>
      </c>
      <c r="H36" s="252"/>
    </row>
    <row r="37" spans="2:8" ht="14.5" customHeight="1">
      <c r="B37" s="99" t="s">
        <v>86</v>
      </c>
      <c r="C37" s="112" t="s">
        <v>111</v>
      </c>
      <c r="D37" s="112"/>
      <c r="E37" s="112">
        <v>1991</v>
      </c>
      <c r="F37" s="221">
        <v>2072</v>
      </c>
      <c r="G37" s="252"/>
      <c r="H37" s="252"/>
    </row>
    <row r="38" spans="2:8" ht="14.5" customHeight="1">
      <c r="B38" s="99" t="s">
        <v>87</v>
      </c>
      <c r="C38" s="112" t="s">
        <v>47</v>
      </c>
      <c r="D38" s="112"/>
      <c r="E38" s="112"/>
      <c r="F38" s="221"/>
      <c r="G38" s="221">
        <v>1983</v>
      </c>
      <c r="H38" s="221">
        <v>1994</v>
      </c>
    </row>
    <row r="39" spans="2:8" ht="14.5" customHeight="1">
      <c r="B39" s="99" t="s">
        <v>88</v>
      </c>
      <c r="C39" s="220" t="s">
        <v>155</v>
      </c>
      <c r="D39" s="220"/>
      <c r="E39" s="98">
        <v>1968</v>
      </c>
      <c r="F39" s="252"/>
      <c r="G39" s="221"/>
      <c r="H39" s="221"/>
    </row>
    <row r="40" spans="2:8" ht="14.5" customHeight="1">
      <c r="B40" s="99" t="s">
        <v>100</v>
      </c>
      <c r="C40" s="112" t="s">
        <v>98</v>
      </c>
      <c r="D40" s="112"/>
      <c r="E40" s="112"/>
      <c r="F40" s="221">
        <v>1962</v>
      </c>
      <c r="G40" s="219"/>
      <c r="H40" s="219"/>
    </row>
    <row r="41" spans="2:8" ht="14.5" customHeight="1">
      <c r="B41" s="99" t="s">
        <v>101</v>
      </c>
      <c r="C41" s="112" t="s">
        <v>48</v>
      </c>
      <c r="D41" s="112"/>
      <c r="E41" s="112"/>
      <c r="F41" s="221">
        <v>1940</v>
      </c>
      <c r="G41" s="221">
        <v>1918</v>
      </c>
      <c r="H41" s="221">
        <v>1899</v>
      </c>
    </row>
    <row r="42" spans="2:8" ht="14.5" customHeight="1">
      <c r="B42" s="99" t="s">
        <v>102</v>
      </c>
      <c r="C42" s="98" t="s">
        <v>68</v>
      </c>
      <c r="D42" s="98"/>
      <c r="E42" s="98"/>
      <c r="F42" s="252">
        <v>1832</v>
      </c>
      <c r="G42" s="252">
        <v>1648</v>
      </c>
      <c r="H42" s="219"/>
    </row>
    <row r="43" spans="2:8" ht="14.5" customHeight="1">
      <c r="B43" s="99" t="s">
        <v>107</v>
      </c>
      <c r="C43" s="112" t="s">
        <v>49</v>
      </c>
      <c r="D43" s="112"/>
      <c r="E43" s="112"/>
      <c r="F43" s="221"/>
      <c r="G43" s="221">
        <v>1754</v>
      </c>
      <c r="H43" s="221">
        <v>1835</v>
      </c>
    </row>
    <row r="44" spans="2:8" ht="14.5" customHeight="1">
      <c r="B44" s="99" t="s">
        <v>109</v>
      </c>
      <c r="C44" s="112" t="s">
        <v>50</v>
      </c>
      <c r="D44" s="112"/>
      <c r="E44" s="112"/>
      <c r="F44" s="221">
        <v>1724</v>
      </c>
      <c r="G44" s="221">
        <v>1721</v>
      </c>
      <c r="H44" s="221">
        <v>1635</v>
      </c>
    </row>
    <row r="45" spans="2:8" ht="14.5" customHeight="1">
      <c r="B45" s="99" t="s">
        <v>112</v>
      </c>
      <c r="C45" s="220" t="s">
        <v>157</v>
      </c>
      <c r="D45" s="220"/>
      <c r="E45" s="98">
        <v>1714</v>
      </c>
      <c r="F45" s="252"/>
      <c r="G45" s="252"/>
      <c r="H45" s="252"/>
    </row>
    <row r="46" spans="2:8" ht="14.5" customHeight="1">
      <c r="B46" s="99" t="s">
        <v>114</v>
      </c>
      <c r="C46" s="98" t="s">
        <v>55</v>
      </c>
      <c r="D46" s="98"/>
      <c r="E46" s="98"/>
      <c r="F46" s="252">
        <v>1699</v>
      </c>
      <c r="G46" s="252">
        <v>1653</v>
      </c>
      <c r="H46" s="252"/>
    </row>
    <row r="47" spans="2:8">
      <c r="B47" s="99" t="s">
        <v>130</v>
      </c>
      <c r="C47" s="98" t="s">
        <v>82</v>
      </c>
      <c r="D47" s="98"/>
      <c r="E47" s="98"/>
      <c r="F47" s="252"/>
      <c r="G47" s="252"/>
      <c r="H47" s="252">
        <v>1672</v>
      </c>
    </row>
    <row r="48" spans="2:8">
      <c r="B48" s="99" t="s">
        <v>160</v>
      </c>
      <c r="C48" s="112" t="s">
        <v>99</v>
      </c>
      <c r="D48" s="112"/>
      <c r="E48" s="112"/>
      <c r="F48" s="221">
        <v>1557</v>
      </c>
      <c r="G48" s="219"/>
      <c r="H48" s="253"/>
    </row>
    <row r="49" spans="2:8">
      <c r="B49" s="99" t="s">
        <v>161</v>
      </c>
      <c r="C49" s="112" t="s">
        <v>57</v>
      </c>
      <c r="D49" s="112"/>
      <c r="E49" s="221">
        <v>1549</v>
      </c>
      <c r="F49" s="221">
        <v>1555</v>
      </c>
      <c r="G49" s="221">
        <v>1551</v>
      </c>
      <c r="H49" s="221">
        <v>1573</v>
      </c>
    </row>
    <row r="50" spans="2:8">
      <c r="B50" s="99" t="s">
        <v>162</v>
      </c>
      <c r="C50" s="98" t="s">
        <v>66</v>
      </c>
      <c r="D50" s="98"/>
      <c r="E50" s="98"/>
      <c r="F50" s="252">
        <v>1531</v>
      </c>
      <c r="G50" s="252">
        <v>1707</v>
      </c>
      <c r="H50" s="219"/>
    </row>
    <row r="51" spans="2:8">
      <c r="B51" s="99" t="s">
        <v>163</v>
      </c>
      <c r="C51" s="98" t="s">
        <v>59</v>
      </c>
      <c r="D51" s="98"/>
      <c r="E51" s="98"/>
      <c r="F51" s="244" t="s">
        <v>17</v>
      </c>
      <c r="G51" s="244" t="s">
        <v>17</v>
      </c>
      <c r="H51" s="252"/>
    </row>
    <row r="52" spans="2:8">
      <c r="B52" s="99" t="s">
        <v>164</v>
      </c>
      <c r="C52" s="98" t="s">
        <v>84</v>
      </c>
      <c r="D52" s="98"/>
      <c r="E52" s="98"/>
      <c r="F52" s="252"/>
      <c r="G52" s="244"/>
      <c r="H52" s="244" t="s">
        <v>17</v>
      </c>
    </row>
    <row r="53" spans="2:8">
      <c r="B53" s="99" t="s">
        <v>165</v>
      </c>
      <c r="C53" s="112" t="s">
        <v>54</v>
      </c>
      <c r="D53" s="112"/>
      <c r="E53" s="112"/>
      <c r="F53" s="254" t="s">
        <v>17</v>
      </c>
      <c r="G53" s="254" t="s">
        <v>17</v>
      </c>
      <c r="H53" s="254" t="s">
        <v>17</v>
      </c>
    </row>
    <row r="54" spans="2:8">
      <c r="B54" s="99" t="s">
        <v>179</v>
      </c>
      <c r="C54" s="98" t="s">
        <v>52</v>
      </c>
      <c r="D54" s="98"/>
      <c r="E54" s="98"/>
      <c r="F54" s="252"/>
      <c r="G54" s="252"/>
      <c r="H54" s="244" t="s">
        <v>17</v>
      </c>
    </row>
    <row r="55" spans="2:8">
      <c r="B55" s="99" t="s">
        <v>187</v>
      </c>
      <c r="C55" s="98" t="s">
        <v>113</v>
      </c>
      <c r="D55" s="98"/>
      <c r="E55" s="98"/>
      <c r="F55" s="244" t="s">
        <v>17</v>
      </c>
      <c r="G55" s="252"/>
      <c r="H55" s="244"/>
    </row>
    <row r="56" spans="2:8">
      <c r="B56" s="99" t="s">
        <v>204</v>
      </c>
      <c r="C56" s="98" t="s">
        <v>129</v>
      </c>
      <c r="D56" s="98"/>
      <c r="E56" s="98"/>
      <c r="F56" s="244" t="s">
        <v>17</v>
      </c>
      <c r="G56" s="252"/>
      <c r="H56" s="244"/>
    </row>
  </sheetData>
  <mergeCells count="2">
    <mergeCell ref="H3:H4"/>
    <mergeCell ref="O3:O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40"/>
  <sheetViews>
    <sheetView showGridLines="0" workbookViewId="0">
      <pane ySplit="7" topLeftCell="A32" activePane="bottomLeft" state="frozen"/>
      <selection pane="bottomLeft" activeCell="A41" sqref="A41:XFD42"/>
    </sheetView>
  </sheetViews>
  <sheetFormatPr defaultRowHeight="14.5"/>
  <cols>
    <col min="1" max="1" width="3.453125" bestFit="1" customWidth="1"/>
    <col min="2" max="2" width="18.54296875" customWidth="1"/>
    <col min="3" max="12" width="4.81640625" customWidth="1"/>
    <col min="13" max="13" width="2.26953125" customWidth="1"/>
    <col min="14" max="14" width="4" bestFit="1" customWidth="1"/>
    <col min="15" max="15" width="5.26953125" bestFit="1" customWidth="1"/>
    <col min="16" max="16" width="6.453125" bestFit="1" customWidth="1"/>
    <col min="17" max="17" width="3.453125" customWidth="1"/>
    <col min="18" max="18" width="5.54296875" bestFit="1" customWidth="1"/>
    <col min="19" max="19" width="5.453125" bestFit="1" customWidth="1"/>
  </cols>
  <sheetData>
    <row r="1" spans="1:19" ht="18.5">
      <c r="A1" s="97" t="s">
        <v>225</v>
      </c>
    </row>
    <row r="2" spans="1:19" ht="6.65" customHeight="1">
      <c r="A2" s="97"/>
    </row>
    <row r="3" spans="1:19">
      <c r="B3" t="s">
        <v>124</v>
      </c>
      <c r="C3" t="s">
        <v>125</v>
      </c>
      <c r="D3" t="s">
        <v>167</v>
      </c>
      <c r="Q3" t="s">
        <v>168</v>
      </c>
    </row>
    <row r="4" spans="1:19">
      <c r="A4" s="279"/>
      <c r="B4" t="s">
        <v>226</v>
      </c>
    </row>
    <row r="5" spans="1:19" ht="15" thickBot="1"/>
    <row r="6" spans="1:19" ht="15" thickBot="1">
      <c r="C6" s="136" t="s">
        <v>20</v>
      </c>
      <c r="D6" s="137" t="s">
        <v>21</v>
      </c>
      <c r="E6" s="137" t="s">
        <v>22</v>
      </c>
      <c r="F6" s="137" t="s">
        <v>23</v>
      </c>
      <c r="G6" s="137" t="s">
        <v>24</v>
      </c>
      <c r="H6" s="137" t="s">
        <v>25</v>
      </c>
      <c r="I6" s="137" t="s">
        <v>26</v>
      </c>
      <c r="J6" s="137" t="s">
        <v>27</v>
      </c>
      <c r="K6" s="137" t="s">
        <v>28</v>
      </c>
      <c r="L6" s="137" t="s">
        <v>29</v>
      </c>
      <c r="N6" s="150" t="s">
        <v>116</v>
      </c>
      <c r="O6" s="150" t="s">
        <v>117</v>
      </c>
      <c r="P6" s="150" t="s">
        <v>119</v>
      </c>
      <c r="Q6" s="152" t="s">
        <v>121</v>
      </c>
      <c r="R6" s="152" t="s">
        <v>122</v>
      </c>
      <c r="S6" s="152" t="s">
        <v>128</v>
      </c>
    </row>
    <row r="7" spans="1:19" ht="15" thickBot="1">
      <c r="C7" s="138">
        <v>2067</v>
      </c>
      <c r="D7" s="145">
        <v>1885</v>
      </c>
      <c r="E7" s="145">
        <v>1786</v>
      </c>
      <c r="F7" s="145">
        <v>1785</v>
      </c>
      <c r="G7" s="145">
        <v>1775</v>
      </c>
      <c r="H7" s="145">
        <v>1628</v>
      </c>
      <c r="I7" s="145">
        <v>1627</v>
      </c>
      <c r="J7" s="145">
        <v>1569</v>
      </c>
      <c r="K7" s="145">
        <v>1555</v>
      </c>
      <c r="L7" s="145">
        <v>1394</v>
      </c>
      <c r="M7" s="28"/>
      <c r="N7" s="151" t="s">
        <v>118</v>
      </c>
      <c r="O7" s="151" t="s">
        <v>3</v>
      </c>
      <c r="P7" s="151" t="s">
        <v>120</v>
      </c>
      <c r="Q7" s="153"/>
      <c r="R7" s="153" t="s">
        <v>3</v>
      </c>
      <c r="S7" s="153"/>
    </row>
    <row r="8" spans="1:19" ht="15.65" customHeight="1">
      <c r="A8" s="4" t="s">
        <v>20</v>
      </c>
      <c r="B8" s="124" t="s">
        <v>42</v>
      </c>
      <c r="C8" s="146"/>
      <c r="D8" s="140"/>
      <c r="E8" s="140">
        <v>1786</v>
      </c>
      <c r="F8" s="140"/>
      <c r="G8" s="140">
        <v>1775</v>
      </c>
      <c r="H8" s="141"/>
      <c r="I8" s="141"/>
      <c r="J8" s="141"/>
      <c r="K8" s="141"/>
      <c r="L8" s="141">
        <v>1667</v>
      </c>
      <c r="M8" s="12"/>
      <c r="N8" s="323">
        <f>COUNT(C8:L9)</f>
        <v>5</v>
      </c>
      <c r="O8" s="324">
        <f>SUM(C8:L9)/N8</f>
        <v>1759.8</v>
      </c>
      <c r="P8" s="325">
        <f>Tabulka!W9</f>
        <v>5</v>
      </c>
      <c r="Q8" s="323">
        <v>15</v>
      </c>
      <c r="R8" s="323">
        <f>B9+Q8*(P8-N8/(10^(-(B9-O8)/400)+1))</f>
        <v>2077.9307430892027</v>
      </c>
      <c r="S8" s="326">
        <f>R8-B9</f>
        <v>10.930743089202679</v>
      </c>
    </row>
    <row r="9" spans="1:19" ht="16" customHeight="1" thickBot="1">
      <c r="A9" s="5"/>
      <c r="B9" s="125">
        <v>2067</v>
      </c>
      <c r="C9" s="147"/>
      <c r="D9" s="139"/>
      <c r="E9" s="139">
        <v>1786</v>
      </c>
      <c r="F9" s="139">
        <v>1785</v>
      </c>
      <c r="G9" s="139"/>
      <c r="H9" s="142"/>
      <c r="I9" s="142"/>
      <c r="J9" s="142"/>
      <c r="K9" s="142"/>
      <c r="L9" s="142"/>
      <c r="M9" s="10"/>
      <c r="N9" s="323"/>
      <c r="O9" s="323"/>
      <c r="P9" s="325"/>
      <c r="Q9" s="323"/>
      <c r="R9" s="323"/>
      <c r="S9" s="326"/>
    </row>
    <row r="10" spans="1:19" ht="15.65" customHeight="1">
      <c r="A10" s="8" t="s">
        <v>21</v>
      </c>
      <c r="B10" s="124" t="s">
        <v>46</v>
      </c>
      <c r="C10" s="264"/>
      <c r="D10" s="265"/>
      <c r="E10" s="263"/>
      <c r="F10" s="263"/>
      <c r="G10" s="263">
        <v>1775</v>
      </c>
      <c r="H10" s="263"/>
      <c r="I10" s="263">
        <v>1627</v>
      </c>
      <c r="J10" s="266"/>
      <c r="K10" s="266"/>
      <c r="L10" s="267"/>
      <c r="M10" s="12"/>
      <c r="N10" s="323">
        <f>COUNT(C10:L11)</f>
        <v>4</v>
      </c>
      <c r="O10" s="324">
        <f>SUM(C10:L11)/N10</f>
        <v>1740.5</v>
      </c>
      <c r="P10" s="325">
        <f>Tabulka!W11</f>
        <v>2.5</v>
      </c>
      <c r="Q10" s="323">
        <v>15</v>
      </c>
      <c r="R10" s="323">
        <f>B11+Q10*(P10-N10/(10^(-(B11-O10)/400)+1))</f>
        <v>1880.6957638671995</v>
      </c>
      <c r="S10" s="326">
        <f>R10-B11</f>
        <v>-4.3042361328004972</v>
      </c>
    </row>
    <row r="11" spans="1:19" ht="16" customHeight="1" thickBot="1">
      <c r="A11" s="9"/>
      <c r="B11" s="125">
        <v>1885</v>
      </c>
      <c r="C11" s="268"/>
      <c r="D11" s="269"/>
      <c r="E11" s="270"/>
      <c r="F11" s="270">
        <v>1785</v>
      </c>
      <c r="G11" s="270">
        <v>1775</v>
      </c>
      <c r="H11" s="270"/>
      <c r="I11" s="270"/>
      <c r="J11" s="271"/>
      <c r="K11" s="271"/>
      <c r="L11" s="272"/>
      <c r="M11" s="10"/>
      <c r="N11" s="323"/>
      <c r="O11" s="323"/>
      <c r="P11" s="325"/>
      <c r="Q11" s="323"/>
      <c r="R11" s="323"/>
      <c r="S11" s="326"/>
    </row>
    <row r="12" spans="1:19" ht="15.65" customHeight="1">
      <c r="A12" s="4" t="s">
        <v>22</v>
      </c>
      <c r="B12" s="124" t="s">
        <v>51</v>
      </c>
      <c r="C12" s="273">
        <v>2067</v>
      </c>
      <c r="D12" s="140"/>
      <c r="E12" s="143"/>
      <c r="F12" s="140">
        <v>1785</v>
      </c>
      <c r="G12" s="140"/>
      <c r="H12" s="140"/>
      <c r="I12" s="140"/>
      <c r="J12" s="274"/>
      <c r="K12" s="274"/>
      <c r="L12" s="274"/>
      <c r="M12" s="12"/>
      <c r="N12" s="323">
        <f>COUNT(C12:L13)</f>
        <v>5</v>
      </c>
      <c r="O12" s="324">
        <f>SUM(C12:L13)/N12</f>
        <v>1866.4</v>
      </c>
      <c r="P12" s="325">
        <f>Tabulka!W13</f>
        <v>2.5</v>
      </c>
      <c r="Q12" s="323">
        <v>15</v>
      </c>
      <c r="R12" s="323">
        <f>B13+Q12*(P12-N12/(10^(-(B13-O12)/400)+1))</f>
        <v>1794.5262138241746</v>
      </c>
      <c r="S12" s="326">
        <f>R12-B13</f>
        <v>8.526213824174647</v>
      </c>
    </row>
    <row r="13" spans="1:19" ht="16" customHeight="1" thickBot="1">
      <c r="A13" s="5"/>
      <c r="B13" s="125">
        <v>1786</v>
      </c>
      <c r="C13" s="275">
        <v>2067</v>
      </c>
      <c r="D13" s="139"/>
      <c r="E13" s="144"/>
      <c r="F13" s="139">
        <v>1785</v>
      </c>
      <c r="G13" s="139"/>
      <c r="H13" s="139">
        <v>1628</v>
      </c>
      <c r="I13" s="139"/>
      <c r="J13" s="276"/>
      <c r="K13" s="276"/>
      <c r="L13" s="276"/>
      <c r="M13" s="10"/>
      <c r="N13" s="323"/>
      <c r="O13" s="323"/>
      <c r="P13" s="325"/>
      <c r="Q13" s="323"/>
      <c r="R13" s="323"/>
      <c r="S13" s="326"/>
    </row>
    <row r="14" spans="1:19" ht="15.65" customHeight="1">
      <c r="A14" s="8" t="s">
        <v>23</v>
      </c>
      <c r="B14" s="124" t="s">
        <v>184</v>
      </c>
      <c r="C14" s="264">
        <v>2067</v>
      </c>
      <c r="D14" s="263">
        <v>1885</v>
      </c>
      <c r="E14" s="263">
        <v>1786</v>
      </c>
      <c r="F14" s="265"/>
      <c r="G14" s="263"/>
      <c r="H14" s="263"/>
      <c r="I14" s="263"/>
      <c r="J14" s="263"/>
      <c r="K14" s="266"/>
      <c r="L14" s="266"/>
      <c r="M14" s="12"/>
      <c r="N14" s="323">
        <f>COUNT(C14:L15)</f>
        <v>5</v>
      </c>
      <c r="O14" s="324">
        <f>SUM(C14:L15)/N14</f>
        <v>1783.6</v>
      </c>
      <c r="P14" s="325">
        <f>Tabulka!W15</f>
        <v>1.5</v>
      </c>
      <c r="Q14" s="323">
        <v>15</v>
      </c>
      <c r="R14" s="323">
        <f>B15+Q14*(P14-N14/(10^(-(B15-O14)/400)+1))</f>
        <v>1769.8488936711124</v>
      </c>
      <c r="S14" s="326">
        <f>R14-B15</f>
        <v>-15.151106328887636</v>
      </c>
    </row>
    <row r="15" spans="1:19" ht="16" customHeight="1" thickBot="1">
      <c r="A15" s="9"/>
      <c r="B15" s="223">
        <v>1785</v>
      </c>
      <c r="C15" s="268"/>
      <c r="D15" s="270"/>
      <c r="E15" s="270">
        <v>1786</v>
      </c>
      <c r="F15" s="269"/>
      <c r="G15" s="270"/>
      <c r="H15" s="270"/>
      <c r="I15" s="270"/>
      <c r="J15" s="270"/>
      <c r="K15" s="271"/>
      <c r="L15" s="271">
        <v>1394</v>
      </c>
      <c r="M15" s="10"/>
      <c r="N15" s="323"/>
      <c r="O15" s="323"/>
      <c r="P15" s="325"/>
      <c r="Q15" s="323"/>
      <c r="R15" s="323"/>
      <c r="S15" s="326"/>
    </row>
    <row r="16" spans="1:19" ht="15.65" customHeight="1">
      <c r="A16" s="4" t="s">
        <v>24</v>
      </c>
      <c r="B16" s="124" t="s">
        <v>156</v>
      </c>
      <c r="C16" s="273"/>
      <c r="D16" s="140">
        <v>1885</v>
      </c>
      <c r="E16" s="140"/>
      <c r="F16" s="140"/>
      <c r="G16" s="143"/>
      <c r="H16" s="140">
        <v>1628</v>
      </c>
      <c r="I16" s="140"/>
      <c r="J16" s="140"/>
      <c r="K16" s="140"/>
      <c r="L16" s="274"/>
      <c r="M16" s="12"/>
      <c r="N16" s="323">
        <f>COUNT(C16:L17)</f>
        <v>4</v>
      </c>
      <c r="O16" s="324">
        <f>SUM(C16:L17)/N16</f>
        <v>1866.25</v>
      </c>
      <c r="P16" s="325">
        <f>Tabulka!W17</f>
        <v>1</v>
      </c>
      <c r="Q16" s="323">
        <v>15</v>
      </c>
      <c r="R16" s="323">
        <f>B17+Q16*(P16-N16/(10^(-(B17-O16)/400)+1))</f>
        <v>1767.7028556539508</v>
      </c>
      <c r="S16" s="326">
        <f>R16-B17</f>
        <v>-7.2971443460492083</v>
      </c>
    </row>
    <row r="17" spans="1:19" ht="16" customHeight="1" thickBot="1">
      <c r="A17" s="5"/>
      <c r="B17" s="125">
        <v>1775</v>
      </c>
      <c r="C17" s="275">
        <v>2067</v>
      </c>
      <c r="D17" s="139">
        <v>1885</v>
      </c>
      <c r="E17" s="139"/>
      <c r="F17" s="139"/>
      <c r="G17" s="144"/>
      <c r="H17" s="139"/>
      <c r="I17" s="139"/>
      <c r="J17" s="139"/>
      <c r="K17" s="139"/>
      <c r="L17" s="276"/>
      <c r="M17" s="10"/>
      <c r="N17" s="323"/>
      <c r="O17" s="323"/>
      <c r="P17" s="325"/>
      <c r="Q17" s="323"/>
      <c r="R17" s="323"/>
      <c r="S17" s="326"/>
    </row>
    <row r="18" spans="1:19" ht="15.65" customHeight="1">
      <c r="A18" s="4" t="s">
        <v>25</v>
      </c>
      <c r="B18" s="124" t="s">
        <v>53</v>
      </c>
      <c r="C18" s="264"/>
      <c r="D18" s="263"/>
      <c r="E18" s="263">
        <v>1786</v>
      </c>
      <c r="F18" s="263"/>
      <c r="G18" s="263"/>
      <c r="H18" s="265"/>
      <c r="I18" s="263"/>
      <c r="J18" s="263"/>
      <c r="K18" s="263">
        <v>1555</v>
      </c>
      <c r="L18" s="266"/>
      <c r="M18" s="12"/>
      <c r="N18" s="323">
        <f>COUNT(C18:L19)</f>
        <v>4</v>
      </c>
      <c r="O18" s="324">
        <f>SUM(C18:L19)/N18</f>
        <v>1685.75</v>
      </c>
      <c r="P18" s="325">
        <f>Tabulka!W19</f>
        <v>1.5</v>
      </c>
      <c r="Q18" s="323">
        <v>30</v>
      </c>
      <c r="R18" s="323">
        <f>B19+Q18*(P18-N18/(10^(-(B19-O18)/400)+1))</f>
        <v>1622.8822288914266</v>
      </c>
      <c r="S18" s="326">
        <f>R18-B19</f>
        <v>-5.117771108573379</v>
      </c>
    </row>
    <row r="19" spans="1:19" ht="16" customHeight="1" thickBot="1">
      <c r="A19" s="5"/>
      <c r="B19" s="223">
        <v>1628</v>
      </c>
      <c r="C19" s="268"/>
      <c r="D19" s="270"/>
      <c r="E19" s="270"/>
      <c r="F19" s="270"/>
      <c r="G19" s="270">
        <v>1775</v>
      </c>
      <c r="H19" s="269"/>
      <c r="I19" s="270">
        <v>1627</v>
      </c>
      <c r="J19" s="270"/>
      <c r="K19" s="270"/>
      <c r="L19" s="271"/>
      <c r="M19" s="10"/>
      <c r="N19" s="323"/>
      <c r="O19" s="323"/>
      <c r="P19" s="325"/>
      <c r="Q19" s="323"/>
      <c r="R19" s="323"/>
      <c r="S19" s="326"/>
    </row>
    <row r="20" spans="1:19" ht="15.65" customHeight="1">
      <c r="A20" s="8" t="s">
        <v>26</v>
      </c>
      <c r="B20" s="124" t="s">
        <v>56</v>
      </c>
      <c r="C20" s="273"/>
      <c r="D20" s="140"/>
      <c r="E20" s="140"/>
      <c r="F20" s="140"/>
      <c r="G20" s="140"/>
      <c r="H20" s="140">
        <v>1628</v>
      </c>
      <c r="I20" s="143"/>
      <c r="J20" s="140"/>
      <c r="K20" s="140"/>
      <c r="L20" s="274"/>
      <c r="M20" s="12"/>
      <c r="N20" s="323">
        <f>COUNT(C20:L21)</f>
        <v>2</v>
      </c>
      <c r="O20" s="324">
        <f>SUM(C20:L21)/N20</f>
        <v>1756.5</v>
      </c>
      <c r="P20" s="325">
        <f>Tabulka!W21</f>
        <v>0</v>
      </c>
      <c r="Q20" s="323">
        <v>30</v>
      </c>
      <c r="R20" s="323">
        <f>B21+Q20*(P20-N20/(10^(-(B21-O20)/400)+1))</f>
        <v>1607.6913443265273</v>
      </c>
      <c r="S20" s="326">
        <f>R20-B21</f>
        <v>-19.308655673472686</v>
      </c>
    </row>
    <row r="21" spans="1:19" ht="16" customHeight="1" thickBot="1">
      <c r="A21" s="9"/>
      <c r="B21" s="125">
        <v>1627</v>
      </c>
      <c r="C21" s="275"/>
      <c r="D21" s="139">
        <v>1885</v>
      </c>
      <c r="E21" s="139"/>
      <c r="F21" s="139"/>
      <c r="G21" s="139"/>
      <c r="H21" s="139"/>
      <c r="I21" s="144"/>
      <c r="J21" s="139"/>
      <c r="K21" s="139"/>
      <c r="L21" s="276"/>
      <c r="M21" s="10"/>
      <c r="N21" s="323"/>
      <c r="O21" s="323"/>
      <c r="P21" s="325"/>
      <c r="Q21" s="323"/>
      <c r="R21" s="323"/>
      <c r="S21" s="326"/>
    </row>
    <row r="22" spans="1:19" ht="15.65" customHeight="1">
      <c r="A22" s="4" t="s">
        <v>27</v>
      </c>
      <c r="B22" s="124" t="s">
        <v>203</v>
      </c>
      <c r="C22" s="264"/>
      <c r="D22" s="263"/>
      <c r="E22" s="263"/>
      <c r="F22" s="263"/>
      <c r="G22" s="263"/>
      <c r="H22" s="263"/>
      <c r="I22" s="263"/>
      <c r="J22" s="265"/>
      <c r="K22" s="263"/>
      <c r="L22" s="266"/>
      <c r="M22" s="12"/>
      <c r="N22" s="323">
        <f>COUNT(C22:L23)</f>
        <v>1</v>
      </c>
      <c r="O22" s="324">
        <f>SUM(C22:L23)/N22</f>
        <v>1555</v>
      </c>
      <c r="P22" s="325">
        <f>Tabulka!W23</f>
        <v>1</v>
      </c>
      <c r="Q22" s="323">
        <v>30</v>
      </c>
      <c r="R22" s="323">
        <f>B23+Q22*(P22-N22/(10^(-(B23-O22)/400)+1))</f>
        <v>1583.3958983389255</v>
      </c>
      <c r="S22" s="326">
        <f>R22-B23</f>
        <v>14.395898338925463</v>
      </c>
    </row>
    <row r="23" spans="1:19" ht="16" customHeight="1" thickBot="1">
      <c r="A23" s="5"/>
      <c r="B23" s="125">
        <v>1569</v>
      </c>
      <c r="C23" s="268"/>
      <c r="D23" s="270"/>
      <c r="E23" s="270"/>
      <c r="F23" s="270"/>
      <c r="G23" s="270"/>
      <c r="H23" s="270"/>
      <c r="I23" s="270"/>
      <c r="J23" s="269"/>
      <c r="K23" s="270">
        <v>1555</v>
      </c>
      <c r="L23" s="271"/>
      <c r="M23" s="10"/>
      <c r="N23" s="323"/>
      <c r="O23" s="323"/>
      <c r="P23" s="325"/>
      <c r="Q23" s="323"/>
      <c r="R23" s="323"/>
      <c r="S23" s="326"/>
    </row>
    <row r="24" spans="1:19" ht="15.65" customHeight="1">
      <c r="A24" s="8" t="s">
        <v>28</v>
      </c>
      <c r="B24" s="124" t="s">
        <v>158</v>
      </c>
      <c r="C24" s="273"/>
      <c r="D24" s="140"/>
      <c r="E24" s="140"/>
      <c r="F24" s="140"/>
      <c r="G24" s="140"/>
      <c r="H24" s="140"/>
      <c r="I24" s="140"/>
      <c r="J24" s="140">
        <v>1569</v>
      </c>
      <c r="K24" s="143"/>
      <c r="L24" s="274"/>
      <c r="M24" s="12"/>
      <c r="N24" s="323">
        <f>COUNT(C24:L25)</f>
        <v>1</v>
      </c>
      <c r="O24" s="324">
        <f>SUM(C24:L25)/N24</f>
        <v>1569</v>
      </c>
      <c r="P24" s="325">
        <f>Tabulka!W25</f>
        <v>0</v>
      </c>
      <c r="Q24" s="323">
        <v>30</v>
      </c>
      <c r="R24" s="323">
        <f>B25+Q24*(P24-N24/(10^(-(B25-O24)/400)+1))</f>
        <v>1540.6041016610745</v>
      </c>
      <c r="S24" s="326">
        <f>R24-B25</f>
        <v>-14.395898338925463</v>
      </c>
    </row>
    <row r="25" spans="1:19" ht="16" customHeight="1" thickBot="1">
      <c r="A25" s="9"/>
      <c r="B25" s="125">
        <v>1555</v>
      </c>
      <c r="C25" s="275"/>
      <c r="D25" s="139"/>
      <c r="E25" s="139"/>
      <c r="F25" s="139"/>
      <c r="G25" s="139"/>
      <c r="H25" s="139"/>
      <c r="I25" s="139"/>
      <c r="J25" s="139"/>
      <c r="K25" s="144"/>
      <c r="L25" s="276"/>
      <c r="M25" s="10"/>
      <c r="N25" s="323"/>
      <c r="O25" s="323"/>
      <c r="P25" s="325"/>
      <c r="Q25" s="323"/>
      <c r="R25" s="323"/>
      <c r="S25" s="326"/>
    </row>
    <row r="26" spans="1:19" ht="16" customHeight="1">
      <c r="A26" s="4" t="s">
        <v>29</v>
      </c>
      <c r="B26" s="124" t="s">
        <v>58</v>
      </c>
      <c r="C26" s="273"/>
      <c r="D26" s="140"/>
      <c r="E26" s="140"/>
      <c r="F26" s="140">
        <v>1785</v>
      </c>
      <c r="G26" s="140"/>
      <c r="H26" s="140"/>
      <c r="I26" s="140"/>
      <c r="J26" s="140"/>
      <c r="K26" s="140"/>
      <c r="L26" s="277"/>
      <c r="M26" s="12"/>
      <c r="N26" s="323">
        <f>COUNT(C26:L27)</f>
        <v>3</v>
      </c>
      <c r="O26" s="324">
        <f>SUM(C26:L27)/N26</f>
        <v>1826.6666666666667</v>
      </c>
      <c r="P26" s="325">
        <f>Tabulka!W27</f>
        <v>2</v>
      </c>
      <c r="Q26" s="323">
        <v>30</v>
      </c>
      <c r="R26" s="323">
        <f>B27+Q26*(P26-N26/(10^(-(B27-O26)/400)+1))</f>
        <v>1447.1134069722343</v>
      </c>
      <c r="S26" s="326">
        <f>R26-B27</f>
        <v>53.113406972234316</v>
      </c>
    </row>
    <row r="27" spans="1:19" ht="16" customHeight="1" thickBot="1">
      <c r="A27" s="5"/>
      <c r="B27" s="223">
        <v>1394</v>
      </c>
      <c r="C27" s="275">
        <v>2067</v>
      </c>
      <c r="D27" s="139"/>
      <c r="E27" s="139"/>
      <c r="F27" s="139"/>
      <c r="G27" s="139"/>
      <c r="H27" s="139">
        <v>1628</v>
      </c>
      <c r="I27" s="139"/>
      <c r="J27" s="139"/>
      <c r="K27" s="139"/>
      <c r="L27" s="278"/>
      <c r="M27" s="10"/>
      <c r="N27" s="323"/>
      <c r="O27" s="323"/>
      <c r="P27" s="325"/>
      <c r="Q27" s="323"/>
      <c r="R27" s="323"/>
      <c r="S27" s="326"/>
    </row>
    <row r="28" spans="1:19" s="28" customFormat="1" ht="16" customHeight="1"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20"/>
      <c r="N28" s="172"/>
      <c r="O28" s="172"/>
      <c r="P28" s="173"/>
      <c r="Q28" s="172"/>
      <c r="R28" s="172"/>
      <c r="S28" s="174"/>
    </row>
    <row r="29" spans="1:19" s="28" customFormat="1" ht="16" customHeight="1">
      <c r="B29" s="229" t="s">
        <v>189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7"/>
      <c r="N29" s="188"/>
      <c r="O29" s="188"/>
      <c r="P29" s="189"/>
      <c r="Q29" s="188"/>
      <c r="R29" s="188"/>
      <c r="S29" s="230"/>
    </row>
    <row r="30" spans="1:19" s="28" customFormat="1" ht="16" customHeight="1" thickBot="1">
      <c r="B30" s="231"/>
      <c r="C30" s="232"/>
      <c r="D30" s="232"/>
      <c r="E30" s="175"/>
      <c r="F30" s="175"/>
      <c r="G30" s="175"/>
      <c r="H30" s="232"/>
      <c r="I30" s="175"/>
      <c r="J30" s="175"/>
      <c r="K30" s="175"/>
      <c r="L30" s="175"/>
      <c r="M30" s="233"/>
      <c r="N30" s="234"/>
      <c r="O30" s="234"/>
      <c r="P30" s="235"/>
      <c r="Q30" s="168" t="s">
        <v>132</v>
      </c>
      <c r="R30" s="168" t="s">
        <v>133</v>
      </c>
      <c r="S30" s="169" t="s">
        <v>3</v>
      </c>
    </row>
    <row r="31" spans="1:19" ht="15.65" customHeight="1">
      <c r="A31" s="4" t="s">
        <v>30</v>
      </c>
      <c r="B31" s="124" t="s">
        <v>178</v>
      </c>
      <c r="C31" s="273"/>
      <c r="D31" s="140"/>
      <c r="E31" s="140"/>
      <c r="F31" s="140"/>
      <c r="G31" s="140"/>
      <c r="H31" s="140"/>
      <c r="I31" s="140">
        <v>1627</v>
      </c>
      <c r="J31" s="140"/>
      <c r="K31" s="140">
        <v>1555</v>
      </c>
      <c r="L31" s="274"/>
      <c r="M31" s="12"/>
      <c r="N31" s="323">
        <f>COUNT(C31:L32)</f>
        <v>3</v>
      </c>
      <c r="O31" s="323">
        <f>SUM(C31:L32)/N31</f>
        <v>1652.3333333333333</v>
      </c>
      <c r="P31" s="325">
        <f>Tabulka!W29</f>
        <v>1</v>
      </c>
      <c r="Q31" s="323">
        <f>P31/N31*100</f>
        <v>33.333333333333329</v>
      </c>
      <c r="R31" s="328">
        <v>-125</v>
      </c>
      <c r="S31" s="327">
        <f>O31+R31</f>
        <v>1527.3333333333333</v>
      </c>
    </row>
    <row r="32" spans="1:19" ht="16" customHeight="1" thickBot="1">
      <c r="A32" s="5"/>
      <c r="B32" s="125"/>
      <c r="C32" s="275"/>
      <c r="D32" s="139"/>
      <c r="E32" s="139"/>
      <c r="F32" s="139"/>
      <c r="G32" s="139">
        <v>1775</v>
      </c>
      <c r="H32" s="139"/>
      <c r="I32" s="139"/>
      <c r="J32" s="139"/>
      <c r="K32" s="139"/>
      <c r="L32" s="276"/>
      <c r="M32" s="20"/>
      <c r="N32" s="323"/>
      <c r="O32" s="323"/>
      <c r="P32" s="325"/>
      <c r="Q32" s="323"/>
      <c r="R32" s="328"/>
      <c r="S32" s="327"/>
    </row>
    <row r="33" spans="1:19" ht="15.65" customHeight="1">
      <c r="A33" s="8" t="s">
        <v>31</v>
      </c>
      <c r="B33" s="124" t="s">
        <v>106</v>
      </c>
      <c r="C33" s="273"/>
      <c r="D33" s="140"/>
      <c r="E33" s="140"/>
      <c r="F33" s="140"/>
      <c r="G33" s="140"/>
      <c r="H33" s="140"/>
      <c r="I33" s="140"/>
      <c r="J33" s="140">
        <v>1569</v>
      </c>
      <c r="K33" s="140"/>
      <c r="L33" s="274">
        <v>1394</v>
      </c>
      <c r="M33" s="12"/>
      <c r="N33" s="323">
        <f>COUNT(C33:L34)</f>
        <v>2</v>
      </c>
      <c r="O33" s="324">
        <f>SUM(C33:L34)/N33</f>
        <v>1481.5</v>
      </c>
      <c r="P33" s="325">
        <f>Tabulka!W31</f>
        <v>1.5</v>
      </c>
      <c r="Q33" s="323">
        <f>P33/N33*100</f>
        <v>75</v>
      </c>
      <c r="R33" s="328">
        <v>15</v>
      </c>
      <c r="S33" s="327">
        <f>O33+R33</f>
        <v>1496.5</v>
      </c>
    </row>
    <row r="34" spans="1:19" ht="16" customHeight="1" thickBot="1">
      <c r="A34" s="5"/>
      <c r="B34" s="125"/>
      <c r="C34" s="275"/>
      <c r="D34" s="139"/>
      <c r="E34" s="139"/>
      <c r="F34" s="139"/>
      <c r="G34" s="139"/>
      <c r="H34" s="139"/>
      <c r="I34" s="139"/>
      <c r="J34" s="139"/>
      <c r="K34" s="139"/>
      <c r="L34" s="276"/>
      <c r="M34" s="20"/>
      <c r="N34" s="323"/>
      <c r="O34" s="323"/>
      <c r="P34" s="325"/>
      <c r="Q34" s="323"/>
      <c r="R34" s="328"/>
      <c r="S34" s="327"/>
    </row>
    <row r="35" spans="1:19" ht="15.65" customHeight="1">
      <c r="A35" s="4" t="s">
        <v>32</v>
      </c>
      <c r="B35" s="124" t="s">
        <v>67</v>
      </c>
      <c r="C35" s="264"/>
      <c r="D35" s="263"/>
      <c r="E35" s="263"/>
      <c r="F35" s="263"/>
      <c r="G35" s="263"/>
      <c r="H35" s="263">
        <v>1628</v>
      </c>
      <c r="I35" s="263"/>
      <c r="J35" s="263"/>
      <c r="K35" s="263"/>
      <c r="L35" s="266"/>
      <c r="M35" s="12"/>
      <c r="N35" s="323">
        <f>COUNT(C35:L36)</f>
        <v>2</v>
      </c>
      <c r="O35" s="324">
        <f>SUM(C35:L36)/N35</f>
        <v>1511</v>
      </c>
      <c r="P35" s="325">
        <f>Tabulka!W33</f>
        <v>1</v>
      </c>
      <c r="Q35" s="323">
        <f>P35/N35*100</f>
        <v>50</v>
      </c>
      <c r="R35" s="328">
        <v>0</v>
      </c>
      <c r="S35" s="327">
        <f>O35+R35</f>
        <v>1511</v>
      </c>
    </row>
    <row r="36" spans="1:19" ht="16" customHeight="1" thickBot="1">
      <c r="A36" s="5"/>
      <c r="B36" s="125"/>
      <c r="C36" s="275"/>
      <c r="D36" s="139"/>
      <c r="E36" s="139"/>
      <c r="F36" s="139"/>
      <c r="G36" s="139"/>
      <c r="H36" s="139"/>
      <c r="I36" s="139"/>
      <c r="J36" s="139"/>
      <c r="K36" s="139"/>
      <c r="L36" s="276">
        <v>1394</v>
      </c>
      <c r="M36" s="20"/>
      <c r="N36" s="323"/>
      <c r="O36" s="323"/>
      <c r="P36" s="325"/>
      <c r="Q36" s="323"/>
      <c r="R36" s="328"/>
      <c r="S36" s="327"/>
    </row>
    <row r="37" spans="1:19" ht="15.5">
      <c r="A37" s="4" t="s">
        <v>33</v>
      </c>
      <c r="B37" s="124" t="s">
        <v>159</v>
      </c>
      <c r="C37" s="273"/>
      <c r="D37" s="140"/>
      <c r="E37" s="140"/>
      <c r="F37" s="140"/>
      <c r="G37" s="140"/>
      <c r="H37" s="140">
        <v>1628</v>
      </c>
      <c r="I37" s="140">
        <v>1627</v>
      </c>
      <c r="J37" s="140"/>
      <c r="K37" s="140"/>
      <c r="L37" s="274"/>
      <c r="N37" s="323">
        <f>COUNT(C37:L38)</f>
        <v>3</v>
      </c>
      <c r="O37" s="324">
        <f>SUM(C37:L38)/N37</f>
        <v>1608</v>
      </c>
      <c r="P37" s="325">
        <f>Tabulka!W35</f>
        <v>1</v>
      </c>
      <c r="Q37" s="323">
        <f>P37/N37*100</f>
        <v>33.333333333333329</v>
      </c>
      <c r="R37" s="328">
        <v>-125</v>
      </c>
      <c r="S37" s="327">
        <f>O37+R37</f>
        <v>1483</v>
      </c>
    </row>
    <row r="38" spans="1:19" ht="16" thickBot="1">
      <c r="A38" s="5"/>
      <c r="B38" s="125"/>
      <c r="C38" s="275"/>
      <c r="D38" s="139"/>
      <c r="E38" s="139"/>
      <c r="F38" s="139"/>
      <c r="G38" s="139"/>
      <c r="H38" s="139"/>
      <c r="I38" s="139"/>
      <c r="J38" s="139">
        <v>1569</v>
      </c>
      <c r="K38" s="139"/>
      <c r="L38" s="276"/>
      <c r="N38" s="323"/>
      <c r="O38" s="323"/>
      <c r="P38" s="325"/>
      <c r="Q38" s="323"/>
      <c r="R38" s="328"/>
      <c r="S38" s="327"/>
    </row>
    <row r="39" spans="1:19" ht="15.5">
      <c r="A39" s="8" t="s">
        <v>34</v>
      </c>
      <c r="B39" s="124"/>
      <c r="C39" s="148"/>
      <c r="D39" s="140"/>
      <c r="E39" s="140"/>
      <c r="F39" s="140"/>
      <c r="G39" s="140"/>
      <c r="H39" s="140"/>
      <c r="I39" s="140"/>
      <c r="J39" s="140"/>
      <c r="K39" s="140"/>
      <c r="L39" s="140"/>
      <c r="M39" s="12"/>
      <c r="N39" s="323">
        <f>COUNT(C39:L40)</f>
        <v>0</v>
      </c>
      <c r="O39" s="323" t="e">
        <f>SUM(C39:L40)/N39</f>
        <v>#DIV/0!</v>
      </c>
      <c r="P39" s="325">
        <f>Tabulka!W37</f>
        <v>0</v>
      </c>
      <c r="Q39" s="323" t="e">
        <f>P39/N39*100</f>
        <v>#DIV/0!</v>
      </c>
      <c r="R39" s="328">
        <v>0</v>
      </c>
      <c r="S39" s="327" t="e">
        <f>O39+R39</f>
        <v>#DIV/0!</v>
      </c>
    </row>
    <row r="40" spans="1:19" ht="16" thickBot="1">
      <c r="A40" s="9"/>
      <c r="B40" s="133"/>
      <c r="C40" s="149"/>
      <c r="D40" s="139"/>
      <c r="E40" s="139"/>
      <c r="F40" s="139"/>
      <c r="G40" s="139"/>
      <c r="H40" s="139"/>
      <c r="I40" s="139"/>
      <c r="J40" s="139"/>
      <c r="K40" s="139"/>
      <c r="L40" s="139"/>
      <c r="M40" s="20"/>
      <c r="N40" s="323"/>
      <c r="O40" s="323"/>
      <c r="P40" s="325"/>
      <c r="Q40" s="323"/>
      <c r="R40" s="328"/>
      <c r="S40" s="327"/>
    </row>
  </sheetData>
  <mergeCells count="90">
    <mergeCell ref="S22:S23"/>
    <mergeCell ref="N24:N25"/>
    <mergeCell ref="O24:O25"/>
    <mergeCell ref="S24:S25"/>
    <mergeCell ref="S26:S27"/>
    <mergeCell ref="N26:N27"/>
    <mergeCell ref="O26:O27"/>
    <mergeCell ref="P26:P27"/>
    <mergeCell ref="Q26:Q27"/>
    <mergeCell ref="R26:R27"/>
    <mergeCell ref="N39:N40"/>
    <mergeCell ref="O39:O40"/>
    <mergeCell ref="P39:P40"/>
    <mergeCell ref="Q39:Q40"/>
    <mergeCell ref="R39:R40"/>
    <mergeCell ref="R20:R21"/>
    <mergeCell ref="Q20:Q21"/>
    <mergeCell ref="S39:S40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P14:P15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22:N23"/>
    <mergeCell ref="N31:N32"/>
    <mergeCell ref="O31:O32"/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8:N9"/>
    <mergeCell ref="N14:N15"/>
    <mergeCell ref="N16:N17"/>
    <mergeCell ref="O8:O9"/>
    <mergeCell ref="P8:P9"/>
    <mergeCell ref="O12:O13"/>
    <mergeCell ref="P12:P13"/>
    <mergeCell ref="O14:O15"/>
    <mergeCell ref="N10:N11"/>
    <mergeCell ref="O10:O11"/>
    <mergeCell ref="P10:P11"/>
    <mergeCell ref="N12:N13"/>
    <mergeCell ref="O16:O17"/>
    <mergeCell ref="P16:P1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27"/>
  <sheetViews>
    <sheetView showGridLines="0" workbookViewId="0">
      <selection activeCell="B5" sqref="B5"/>
    </sheetView>
  </sheetViews>
  <sheetFormatPr defaultRowHeight="14.5"/>
  <cols>
    <col min="2" max="11" width="5.81640625" customWidth="1"/>
  </cols>
  <sheetData>
    <row r="1" spans="2:11" ht="17.5">
      <c r="B1" s="176" t="s">
        <v>134</v>
      </c>
    </row>
    <row r="2" spans="2:11" ht="8.5" customHeight="1"/>
    <row r="3" spans="2:11" ht="17" customHeight="1">
      <c r="B3" t="s">
        <v>193</v>
      </c>
    </row>
    <row r="4" spans="2:11" ht="17" customHeight="1">
      <c r="B4" t="s">
        <v>194</v>
      </c>
    </row>
    <row r="5" spans="2:11" ht="8.5" customHeight="1" thickBot="1"/>
    <row r="6" spans="2:11" s="185" customFormat="1" ht="21.65" customHeight="1" thickBot="1">
      <c r="B6" s="183" t="s">
        <v>135</v>
      </c>
      <c r="C6" s="184" t="s">
        <v>133</v>
      </c>
      <c r="D6" s="183" t="s">
        <v>135</v>
      </c>
      <c r="E6" s="184" t="s">
        <v>133</v>
      </c>
      <c r="F6" s="183" t="s">
        <v>135</v>
      </c>
      <c r="G6" s="184" t="s">
        <v>133</v>
      </c>
      <c r="H6" s="183" t="s">
        <v>135</v>
      </c>
      <c r="I6" s="184" t="s">
        <v>133</v>
      </c>
      <c r="J6" s="183" t="s">
        <v>135</v>
      </c>
      <c r="K6" s="184" t="s">
        <v>133</v>
      </c>
    </row>
    <row r="7" spans="2:11" ht="15" thickBot="1">
      <c r="B7" s="177">
        <v>100</v>
      </c>
      <c r="C7" s="178">
        <v>766</v>
      </c>
      <c r="D7" s="177">
        <v>80</v>
      </c>
      <c r="E7" s="178">
        <v>240</v>
      </c>
      <c r="F7" s="177">
        <v>60</v>
      </c>
      <c r="G7" s="178">
        <v>72</v>
      </c>
      <c r="H7" s="177">
        <v>40</v>
      </c>
      <c r="I7" s="178">
        <v>-72</v>
      </c>
      <c r="J7" s="177">
        <v>20</v>
      </c>
      <c r="K7" s="178">
        <v>-240</v>
      </c>
    </row>
    <row r="8" spans="2:11" ht="15" thickBot="1">
      <c r="B8" s="179">
        <v>99</v>
      </c>
      <c r="C8" s="180">
        <v>677</v>
      </c>
      <c r="D8" s="179">
        <v>79</v>
      </c>
      <c r="E8" s="180">
        <v>230</v>
      </c>
      <c r="F8" s="179">
        <v>59</v>
      </c>
      <c r="G8" s="180">
        <v>65</v>
      </c>
      <c r="H8" s="179">
        <v>39</v>
      </c>
      <c r="I8" s="180">
        <v>-80</v>
      </c>
      <c r="J8" s="179">
        <v>19</v>
      </c>
      <c r="K8" s="180">
        <v>-251</v>
      </c>
    </row>
    <row r="9" spans="2:11" ht="15" thickBot="1">
      <c r="B9" s="179">
        <v>98</v>
      </c>
      <c r="C9" s="180">
        <v>589</v>
      </c>
      <c r="D9" s="179">
        <v>78</v>
      </c>
      <c r="E9" s="180">
        <v>220</v>
      </c>
      <c r="F9" s="179">
        <v>58</v>
      </c>
      <c r="G9" s="180">
        <v>57</v>
      </c>
      <c r="H9" s="179">
        <v>38</v>
      </c>
      <c r="I9" s="180">
        <v>-87</v>
      </c>
      <c r="J9" s="179">
        <v>18</v>
      </c>
      <c r="K9" s="180">
        <v>-262</v>
      </c>
    </row>
    <row r="10" spans="2:11" ht="15" thickBot="1">
      <c r="B10" s="179">
        <v>97</v>
      </c>
      <c r="C10" s="180">
        <v>538</v>
      </c>
      <c r="D10" s="179">
        <v>77</v>
      </c>
      <c r="E10" s="180">
        <v>211</v>
      </c>
      <c r="F10" s="179">
        <v>57</v>
      </c>
      <c r="G10" s="180">
        <v>50</v>
      </c>
      <c r="H10" s="179">
        <v>37</v>
      </c>
      <c r="I10" s="180">
        <v>-95</v>
      </c>
      <c r="J10" s="179">
        <v>17</v>
      </c>
      <c r="K10" s="180">
        <v>-273</v>
      </c>
    </row>
    <row r="11" spans="2:11" ht="15" thickBot="1">
      <c r="B11" s="179">
        <v>96</v>
      </c>
      <c r="C11" s="180">
        <v>501</v>
      </c>
      <c r="D11" s="179">
        <v>76</v>
      </c>
      <c r="E11" s="180">
        <v>202</v>
      </c>
      <c r="F11" s="179">
        <v>56</v>
      </c>
      <c r="G11" s="180">
        <v>43</v>
      </c>
      <c r="H11" s="179">
        <v>36</v>
      </c>
      <c r="I11" s="180">
        <v>-102</v>
      </c>
      <c r="J11" s="179">
        <v>16</v>
      </c>
      <c r="K11" s="180">
        <v>-284</v>
      </c>
    </row>
    <row r="12" spans="2:11" ht="15" thickBot="1">
      <c r="B12" s="179">
        <v>95</v>
      </c>
      <c r="C12" s="180">
        <v>470</v>
      </c>
      <c r="D12" s="179">
        <v>75</v>
      </c>
      <c r="E12" s="180">
        <v>193</v>
      </c>
      <c r="F12" s="179">
        <v>55</v>
      </c>
      <c r="G12" s="180">
        <v>36</v>
      </c>
      <c r="H12" s="179">
        <v>35</v>
      </c>
      <c r="I12" s="180">
        <v>-110</v>
      </c>
      <c r="J12" s="179">
        <v>15</v>
      </c>
      <c r="K12" s="180">
        <v>-296</v>
      </c>
    </row>
    <row r="13" spans="2:11" ht="15" thickBot="1">
      <c r="B13" s="179">
        <v>94</v>
      </c>
      <c r="C13" s="180">
        <v>444</v>
      </c>
      <c r="D13" s="179">
        <v>74</v>
      </c>
      <c r="E13" s="180">
        <v>184</v>
      </c>
      <c r="F13" s="179">
        <v>54</v>
      </c>
      <c r="G13" s="180">
        <v>29</v>
      </c>
      <c r="H13" s="179">
        <v>34</v>
      </c>
      <c r="I13" s="180">
        <v>-117</v>
      </c>
      <c r="J13" s="179">
        <v>14</v>
      </c>
      <c r="K13" s="180">
        <v>-309</v>
      </c>
    </row>
    <row r="14" spans="2:11" ht="15" thickBot="1">
      <c r="B14" s="179">
        <v>93</v>
      </c>
      <c r="C14" s="180">
        <v>422</v>
      </c>
      <c r="D14" s="179">
        <v>73</v>
      </c>
      <c r="E14" s="180">
        <v>175</v>
      </c>
      <c r="F14" s="179">
        <v>53</v>
      </c>
      <c r="G14" s="180">
        <v>21</v>
      </c>
      <c r="H14" s="179">
        <v>33</v>
      </c>
      <c r="I14" s="180">
        <v>-125</v>
      </c>
      <c r="J14" s="179">
        <v>13</v>
      </c>
      <c r="K14" s="180">
        <v>-322</v>
      </c>
    </row>
    <row r="15" spans="2:11" ht="15" thickBot="1">
      <c r="B15" s="179">
        <v>92</v>
      </c>
      <c r="C15" s="180">
        <v>401</v>
      </c>
      <c r="D15" s="179">
        <v>72</v>
      </c>
      <c r="E15" s="180">
        <v>166</v>
      </c>
      <c r="F15" s="179">
        <v>52</v>
      </c>
      <c r="G15" s="180">
        <v>14</v>
      </c>
      <c r="H15" s="179">
        <v>32</v>
      </c>
      <c r="I15" s="180">
        <v>-133</v>
      </c>
      <c r="J15" s="179">
        <v>12</v>
      </c>
      <c r="K15" s="180">
        <v>-336</v>
      </c>
    </row>
    <row r="16" spans="2:11" ht="15" thickBot="1">
      <c r="B16" s="179">
        <v>91</v>
      </c>
      <c r="C16" s="180">
        <v>383</v>
      </c>
      <c r="D16" s="179">
        <v>71</v>
      </c>
      <c r="E16" s="180">
        <v>158</v>
      </c>
      <c r="F16" s="179">
        <v>51</v>
      </c>
      <c r="G16" s="180">
        <v>7</v>
      </c>
      <c r="H16" s="179">
        <v>31</v>
      </c>
      <c r="I16" s="180">
        <v>-141</v>
      </c>
      <c r="J16" s="179">
        <v>11</v>
      </c>
      <c r="K16" s="180">
        <v>-351</v>
      </c>
    </row>
    <row r="17" spans="2:11" ht="15" thickBot="1">
      <c r="B17" s="179">
        <v>90</v>
      </c>
      <c r="C17" s="180">
        <v>368</v>
      </c>
      <c r="D17" s="179">
        <v>70</v>
      </c>
      <c r="E17" s="180">
        <v>149</v>
      </c>
      <c r="F17" s="179">
        <v>50</v>
      </c>
      <c r="G17" s="180">
        <v>0</v>
      </c>
      <c r="H17" s="179">
        <v>30</v>
      </c>
      <c r="I17" s="180">
        <v>-149</v>
      </c>
      <c r="J17" s="179">
        <v>10</v>
      </c>
      <c r="K17" s="180">
        <v>-366</v>
      </c>
    </row>
    <row r="18" spans="2:11" ht="15" thickBot="1">
      <c r="B18" s="179">
        <v>89</v>
      </c>
      <c r="C18" s="180">
        <v>351</v>
      </c>
      <c r="D18" s="179">
        <v>69</v>
      </c>
      <c r="E18" s="180">
        <v>141</v>
      </c>
      <c r="F18" s="179">
        <v>49</v>
      </c>
      <c r="G18" s="180">
        <v>-7</v>
      </c>
      <c r="H18" s="179">
        <v>29</v>
      </c>
      <c r="I18" s="180">
        <v>-158</v>
      </c>
      <c r="J18" s="179">
        <v>9</v>
      </c>
      <c r="K18" s="180">
        <v>-383</v>
      </c>
    </row>
    <row r="19" spans="2:11" ht="15" thickBot="1">
      <c r="B19" s="179">
        <v>88</v>
      </c>
      <c r="C19" s="180">
        <v>336</v>
      </c>
      <c r="D19" s="179">
        <v>68</v>
      </c>
      <c r="E19" s="180">
        <v>133</v>
      </c>
      <c r="F19" s="179">
        <v>48</v>
      </c>
      <c r="G19" s="180">
        <v>-14</v>
      </c>
      <c r="H19" s="179">
        <v>28</v>
      </c>
      <c r="I19" s="180">
        <v>-166</v>
      </c>
      <c r="J19" s="179">
        <v>8</v>
      </c>
      <c r="K19" s="180">
        <v>-401</v>
      </c>
    </row>
    <row r="20" spans="2:11" ht="15" thickBot="1">
      <c r="B20" s="179">
        <v>87</v>
      </c>
      <c r="C20" s="180">
        <v>322</v>
      </c>
      <c r="D20" s="179">
        <v>67</v>
      </c>
      <c r="E20" s="180">
        <v>125</v>
      </c>
      <c r="F20" s="179">
        <v>47</v>
      </c>
      <c r="G20" s="180">
        <v>-21</v>
      </c>
      <c r="H20" s="179">
        <v>27</v>
      </c>
      <c r="I20" s="180">
        <v>-175</v>
      </c>
      <c r="J20" s="179">
        <v>7</v>
      </c>
      <c r="K20" s="180">
        <v>-422</v>
      </c>
    </row>
    <row r="21" spans="2:11" ht="15" thickBot="1">
      <c r="B21" s="179">
        <v>86</v>
      </c>
      <c r="C21" s="180">
        <v>309</v>
      </c>
      <c r="D21" s="179">
        <v>66</v>
      </c>
      <c r="E21" s="180">
        <v>117</v>
      </c>
      <c r="F21" s="179">
        <v>46</v>
      </c>
      <c r="G21" s="180">
        <v>-29</v>
      </c>
      <c r="H21" s="179">
        <v>26</v>
      </c>
      <c r="I21" s="180">
        <v>-184</v>
      </c>
      <c r="J21" s="179">
        <v>6</v>
      </c>
      <c r="K21" s="180">
        <v>-444</v>
      </c>
    </row>
    <row r="22" spans="2:11" ht="15" thickBot="1">
      <c r="B22" s="179">
        <v>85</v>
      </c>
      <c r="C22" s="180">
        <v>296</v>
      </c>
      <c r="D22" s="179">
        <v>65</v>
      </c>
      <c r="E22" s="180">
        <v>110</v>
      </c>
      <c r="F22" s="179">
        <v>45</v>
      </c>
      <c r="G22" s="180">
        <v>-36</v>
      </c>
      <c r="H22" s="179">
        <v>25</v>
      </c>
      <c r="I22" s="180">
        <v>-193</v>
      </c>
      <c r="J22" s="179">
        <v>5</v>
      </c>
      <c r="K22" s="180">
        <v>-470</v>
      </c>
    </row>
    <row r="23" spans="2:11" ht="15" thickBot="1">
      <c r="B23" s="179">
        <v>84</v>
      </c>
      <c r="C23" s="180">
        <v>284</v>
      </c>
      <c r="D23" s="179">
        <v>64</v>
      </c>
      <c r="E23" s="180">
        <v>102</v>
      </c>
      <c r="F23" s="179">
        <v>44</v>
      </c>
      <c r="G23" s="180">
        <v>-43</v>
      </c>
      <c r="H23" s="179">
        <v>24</v>
      </c>
      <c r="I23" s="180">
        <v>-202</v>
      </c>
      <c r="J23" s="179">
        <v>4</v>
      </c>
      <c r="K23" s="180">
        <v>-501</v>
      </c>
    </row>
    <row r="24" spans="2:11" ht="15" thickBot="1">
      <c r="B24" s="179">
        <v>83</v>
      </c>
      <c r="C24" s="180">
        <v>273</v>
      </c>
      <c r="D24" s="179">
        <v>63</v>
      </c>
      <c r="E24" s="180">
        <v>95</v>
      </c>
      <c r="F24" s="179">
        <v>43</v>
      </c>
      <c r="G24" s="180">
        <v>-50</v>
      </c>
      <c r="H24" s="179">
        <v>23</v>
      </c>
      <c r="I24" s="180">
        <v>-211</v>
      </c>
      <c r="J24" s="179">
        <v>3</v>
      </c>
      <c r="K24" s="180">
        <v>-538</v>
      </c>
    </row>
    <row r="25" spans="2:11" ht="15" thickBot="1">
      <c r="B25" s="179">
        <v>82</v>
      </c>
      <c r="C25" s="180">
        <v>262</v>
      </c>
      <c r="D25" s="179">
        <v>62</v>
      </c>
      <c r="E25" s="180">
        <v>87</v>
      </c>
      <c r="F25" s="179">
        <v>42</v>
      </c>
      <c r="G25" s="180">
        <v>-57</v>
      </c>
      <c r="H25" s="179">
        <v>22</v>
      </c>
      <c r="I25" s="180">
        <v>-220</v>
      </c>
      <c r="J25" s="179">
        <v>2</v>
      </c>
      <c r="K25" s="180">
        <v>-589</v>
      </c>
    </row>
    <row r="26" spans="2:11" ht="15" thickBot="1">
      <c r="B26" s="179">
        <v>81</v>
      </c>
      <c r="C26" s="180">
        <v>251</v>
      </c>
      <c r="D26" s="179">
        <v>61</v>
      </c>
      <c r="E26" s="180">
        <v>80</v>
      </c>
      <c r="F26" s="179">
        <v>41</v>
      </c>
      <c r="G26" s="180">
        <v>-65</v>
      </c>
      <c r="H26" s="179">
        <v>21</v>
      </c>
      <c r="I26" s="180">
        <v>-230</v>
      </c>
      <c r="J26" s="179">
        <v>1</v>
      </c>
      <c r="K26" s="180">
        <v>-677</v>
      </c>
    </row>
    <row r="27" spans="2:11" ht="15" thickBot="1">
      <c r="B27" s="181"/>
      <c r="C27" s="182"/>
      <c r="D27" s="181"/>
      <c r="E27" s="182"/>
      <c r="F27" s="181"/>
      <c r="G27" s="182"/>
      <c r="H27" s="181"/>
      <c r="I27" s="182"/>
      <c r="J27" s="181">
        <v>0</v>
      </c>
      <c r="K27" s="182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Senior II</cp:lastModifiedBy>
  <cp:lastPrinted>2012-11-14T07:20:11Z</cp:lastPrinted>
  <dcterms:created xsi:type="dcterms:W3CDTF">2010-12-08T20:18:01Z</dcterms:created>
  <dcterms:modified xsi:type="dcterms:W3CDTF">2013-02-12T22:28:14Z</dcterms:modified>
</cp:coreProperties>
</file>